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8_{959CC7AA-990F-644F-95DC-C6E9659A791B}" xr6:coauthVersionLast="47" xr6:coauthVersionMax="47" xr10:uidLastSave="{00000000-0000-0000-0000-000000000000}"/>
  <bookViews>
    <workbookView xWindow="0" yWindow="780" windowWidth="34200" windowHeight="19680" activeTab="2" xr2:uid="{00000000-000D-0000-FFFF-FFFF00000000}"/>
  </bookViews>
  <sheets>
    <sheet name="ΠΕΡΙΟΔΙΚΗ ΑΠΟΤΙΜΗΣΗ" sheetId="1" r:id="rId1"/>
    <sheet name="ΔΙΑΡΚΗΣ ΑΠΟΤΙΜΗΣΗ" sheetId="4" r:id="rId2"/>
    <sheet name="μεταβατικοι προβλέψεις" sheetId="5" r:id="rId3"/>
  </sheets>
  <definedNames>
    <definedName name="_xlnm.Print_Area" localSheetId="0">'ΠΕΡΙΟΔΙΚΗ ΑΠΟΤΙΜΗΣΗ'!$A$1:$K$17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A8" i="5"/>
  <c r="E4" i="4"/>
  <c r="E19" i="4"/>
  <c r="E54" i="4"/>
  <c r="H63" i="4"/>
  <c r="G62" i="4"/>
  <c r="H62" i="4" s="1"/>
  <c r="E48" i="1"/>
  <c r="E47" i="1"/>
  <c r="E46" i="1"/>
  <c r="E44" i="1"/>
  <c r="E42" i="1"/>
  <c r="E40" i="1"/>
  <c r="E30" i="1"/>
  <c r="E29" i="1"/>
  <c r="E28" i="1"/>
  <c r="E26" i="1"/>
  <c r="E24" i="1"/>
  <c r="E22" i="1"/>
  <c r="E14" i="1"/>
  <c r="E13" i="1"/>
  <c r="E12" i="1"/>
  <c r="E10" i="1"/>
  <c r="E8" i="1"/>
  <c r="E6" i="1"/>
  <c r="H61" i="4" l="1"/>
  <c r="J51" i="1"/>
  <c r="K51" i="1" s="1"/>
  <c r="K50" i="1" s="1"/>
  <c r="J33" i="1"/>
  <c r="K33" i="1" s="1"/>
  <c r="J34" i="1"/>
  <c r="K34" i="1" s="1"/>
  <c r="F50" i="1"/>
  <c r="I50" i="1" s="1"/>
  <c r="C50" i="1"/>
  <c r="E50" i="1"/>
  <c r="I38" i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F32" i="1"/>
  <c r="C32" i="1"/>
  <c r="I32" i="1" s="1"/>
  <c r="E32" i="1"/>
  <c r="I20" i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F16" i="1"/>
  <c r="C16" i="1"/>
  <c r="I16" i="1" s="1"/>
  <c r="H71" i="4"/>
  <c r="H70" i="4"/>
  <c r="E68" i="4"/>
  <c r="E67" i="4"/>
  <c r="E66" i="4"/>
  <c r="H65" i="4"/>
  <c r="E64" i="4"/>
  <c r="E60" i="4"/>
  <c r="H59" i="4"/>
  <c r="H58" i="4"/>
  <c r="E56" i="4"/>
  <c r="H55" i="4"/>
  <c r="K54" i="4"/>
  <c r="K55" i="4" s="1"/>
  <c r="I54" i="4"/>
  <c r="I55" i="4" s="1"/>
  <c r="I56" i="4" s="1"/>
  <c r="I57" i="4" s="1"/>
  <c r="I60" i="4" s="1"/>
  <c r="I61" i="4" s="1"/>
  <c r="I64" i="4" s="1"/>
  <c r="I65" i="4" s="1"/>
  <c r="I66" i="4" s="1"/>
  <c r="I67" i="4" s="1"/>
  <c r="I68" i="4" s="1"/>
  <c r="I69" i="4" s="1"/>
  <c r="I51" i="4"/>
  <c r="H50" i="4"/>
  <c r="K49" i="4"/>
  <c r="H49" i="4"/>
  <c r="K48" i="4"/>
  <c r="H48" i="4"/>
  <c r="J45" i="4"/>
  <c r="I45" i="4"/>
  <c r="E42" i="4"/>
  <c r="J40" i="4"/>
  <c r="J44" i="4" s="1"/>
  <c r="I40" i="4"/>
  <c r="E38" i="4"/>
  <c r="J36" i="4"/>
  <c r="J39" i="4" s="1"/>
  <c r="J43" i="4" s="1"/>
  <c r="I36" i="4"/>
  <c r="I39" i="4"/>
  <c r="E36" i="4"/>
  <c r="H35" i="4"/>
  <c r="H34" i="4"/>
  <c r="J31" i="4"/>
  <c r="I31" i="4"/>
  <c r="K31" i="4" s="1"/>
  <c r="E31" i="4"/>
  <c r="H29" i="4"/>
  <c r="J26" i="4"/>
  <c r="G30" i="4"/>
  <c r="H30" i="4" s="1"/>
  <c r="I26" i="4"/>
  <c r="E26" i="4"/>
  <c r="J21" i="4"/>
  <c r="G25" i="4" s="1"/>
  <c r="H25" i="4" s="1"/>
  <c r="I21" i="4"/>
  <c r="E21" i="4"/>
  <c r="K19" i="4"/>
  <c r="I19" i="4"/>
  <c r="I20" i="4" s="1"/>
  <c r="E14" i="4"/>
  <c r="E13" i="4"/>
  <c r="E12" i="4"/>
  <c r="E10" i="4"/>
  <c r="E8" i="4"/>
  <c r="E6" i="4"/>
  <c r="K4" i="4"/>
  <c r="I4" i="4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E16" i="1"/>
  <c r="K45" i="4" l="1"/>
  <c r="H33" i="4"/>
  <c r="K21" i="4"/>
  <c r="H28" i="4"/>
  <c r="K39" i="4"/>
  <c r="K40" i="4"/>
  <c r="H69" i="4"/>
  <c r="H57" i="4"/>
  <c r="H72" i="4" s="1"/>
  <c r="E72" i="4"/>
  <c r="K56" i="4"/>
  <c r="H52" i="1"/>
  <c r="J16" i="1"/>
  <c r="E16" i="4"/>
  <c r="J4" i="4"/>
  <c r="G5" i="4" s="1"/>
  <c r="H5" i="4" s="1"/>
  <c r="K5" i="4" s="1"/>
  <c r="K47" i="4"/>
  <c r="H47" i="4"/>
  <c r="K26" i="4"/>
  <c r="E51" i="4"/>
  <c r="I22" i="4"/>
  <c r="I23" i="4" s="1"/>
  <c r="I27" i="4" s="1"/>
  <c r="I28" i="4" s="1"/>
  <c r="I32" i="4" s="1"/>
  <c r="I33" i="4" s="1"/>
  <c r="I38" i="4" s="1"/>
  <c r="I41" i="4" s="1"/>
  <c r="F24" i="4"/>
  <c r="J19" i="4"/>
  <c r="G20" i="4" s="1"/>
  <c r="H20" i="4" s="1"/>
  <c r="K20" i="4" s="1"/>
  <c r="K16" i="1"/>
  <c r="H17" i="1" s="1"/>
  <c r="K32" i="1"/>
  <c r="H35" i="1"/>
  <c r="K36" i="4"/>
  <c r="I43" i="4"/>
  <c r="K43" i="4" s="1"/>
  <c r="I44" i="4"/>
  <c r="K44" i="4" s="1"/>
  <c r="K6" i="4" l="1"/>
  <c r="J5" i="4"/>
  <c r="K57" i="4"/>
  <c r="K60" i="4" s="1"/>
  <c r="K61" i="4" s="1"/>
  <c r="K64" i="4" s="1"/>
  <c r="K65" i="4" s="1"/>
  <c r="K66" i="4" s="1"/>
  <c r="K67" i="4" s="1"/>
  <c r="K68" i="4" s="1"/>
  <c r="K69" i="4" s="1"/>
  <c r="K72" i="4"/>
  <c r="I37" i="4"/>
  <c r="I42" i="4"/>
  <c r="I46" i="4" s="1"/>
  <c r="I47" i="4" s="1"/>
  <c r="J6" i="4"/>
  <c r="G7" i="4" s="1"/>
  <c r="H7" i="4" s="1"/>
  <c r="J20" i="4"/>
  <c r="G24" i="4" s="1"/>
  <c r="H24" i="4" s="1"/>
  <c r="H23" i="4" s="1"/>
  <c r="H51" i="4" s="1"/>
  <c r="K51" i="4" s="1"/>
  <c r="K22" i="4"/>
  <c r="K23" i="4" l="1"/>
  <c r="K7" i="4"/>
  <c r="K8" i="4" l="1"/>
  <c r="J7" i="4"/>
  <c r="J23" i="4"/>
  <c r="K27" i="4"/>
  <c r="K28" i="4" s="1"/>
  <c r="J28" i="4" l="1"/>
  <c r="K32" i="4"/>
  <c r="K33" i="4" s="1"/>
  <c r="J8" i="4"/>
  <c r="G9" i="4" s="1"/>
  <c r="H9" i="4" s="1"/>
  <c r="K9" i="4" l="1"/>
  <c r="J33" i="4"/>
  <c r="J38" i="4" s="1"/>
  <c r="K37" i="4"/>
  <c r="J42" i="4" l="1"/>
  <c r="K42" i="4" s="1"/>
  <c r="K46" i="4" s="1"/>
  <c r="K38" i="4"/>
  <c r="K41" i="4" s="1"/>
  <c r="K10" i="4"/>
  <c r="J9" i="4"/>
  <c r="J10" i="4" l="1"/>
  <c r="G11" i="4" s="1"/>
  <c r="H11" i="4" s="1"/>
  <c r="K11" i="4" s="1"/>
  <c r="K12" i="4" l="1"/>
  <c r="J11" i="4"/>
  <c r="K13" i="4" l="1"/>
  <c r="J12" i="4"/>
  <c r="J13" i="4" l="1"/>
  <c r="K14" i="4"/>
  <c r="J14" i="4" l="1"/>
  <c r="G15" i="4" s="1"/>
  <c r="H15" i="4" s="1"/>
  <c r="H16" i="4" s="1"/>
  <c r="K16" i="4" s="1"/>
  <c r="K15" i="4" l="1"/>
  <c r="J15" i="4" s="1"/>
</calcChain>
</file>

<file path=xl/sharedStrings.xml><?xml version="1.0" encoding="utf-8"?>
<sst xmlns="http://schemas.openxmlformats.org/spreadsheetml/2006/main" count="283" uniqueCount="54">
  <si>
    <t>ΕΙΣΑΓΩΓΕΣ</t>
  </si>
  <si>
    <t>ΕΞΑΓΩΓΕΣ</t>
  </si>
  <si>
    <t>ΑΙΤΙΟΛΟΓΙΑ</t>
  </si>
  <si>
    <t>Q</t>
  </si>
  <si>
    <t>P</t>
  </si>
  <si>
    <t>V</t>
  </si>
  <si>
    <t>ΥΠΟΛΟΙΠΟ</t>
  </si>
  <si>
    <t>01/01</t>
  </si>
  <si>
    <t>02/02</t>
  </si>
  <si>
    <t>ΗΜ/ΝΙΑ</t>
  </si>
  <si>
    <t>03/03</t>
  </si>
  <si>
    <t>04/04</t>
  </si>
  <si>
    <t>05/05</t>
  </si>
  <si>
    <t>06/06</t>
  </si>
  <si>
    <t>07/07</t>
  </si>
  <si>
    <t>08/08</t>
  </si>
  <si>
    <t>09/09</t>
  </si>
  <si>
    <t>10/10</t>
  </si>
  <si>
    <t>11/11</t>
  </si>
  <si>
    <t>12/12</t>
  </si>
  <si>
    <t>απογραφή</t>
  </si>
  <si>
    <t>πώληση</t>
  </si>
  <si>
    <t>αγορά</t>
  </si>
  <si>
    <t>MT</t>
  </si>
  <si>
    <t>FIFO</t>
  </si>
  <si>
    <t>LIFO</t>
  </si>
  <si>
    <t>Α Σ Κ Η Σ Η ΑΠΟΤΙΜΗΣΗΣ ΑΠΟΘΕΜΑΤΩΝ</t>
  </si>
  <si>
    <t>ΚΠ</t>
  </si>
  <si>
    <t>30.97</t>
  </si>
  <si>
    <t>30.01</t>
  </si>
  <si>
    <t>68.01</t>
  </si>
  <si>
    <t>57.02.01</t>
  </si>
  <si>
    <t>64.06</t>
  </si>
  <si>
    <t>37.01</t>
  </si>
  <si>
    <t>54.02</t>
  </si>
  <si>
    <t>38.02</t>
  </si>
  <si>
    <t>64.02</t>
  </si>
  <si>
    <t>56.01</t>
  </si>
  <si>
    <t>70.07</t>
  </si>
  <si>
    <t>56.02</t>
  </si>
  <si>
    <t>37.02</t>
  </si>
  <si>
    <t>70.03</t>
  </si>
  <si>
    <t>Προβλέψεις</t>
  </si>
  <si>
    <t>Μεταφορά Ποσών από τους Πελάτες στους επισφαλείς πελάτες</t>
  </si>
  <si>
    <t>Χ</t>
  </si>
  <si>
    <t>Π</t>
  </si>
  <si>
    <t>Δημιουργεία Προβλεψης για αποσβεση επισφαλών πελατών</t>
  </si>
  <si>
    <t>Απόσβεση Επισφαλών Πελατών</t>
  </si>
  <si>
    <t>μεταβατικοι λογαριασμοί κλειόμενη χρήση</t>
  </si>
  <si>
    <t>μεταβατικοι λογαριασμοί επόμενη χρήση</t>
  </si>
  <si>
    <t>έξοδο με την έκδοση τιμολογίου μέσα στην κλειόμενη χρήση</t>
  </si>
  <si>
    <t>έξοδο με την έκδοση τιμολογίου μέσα στην επόμενη  χρήση</t>
  </si>
  <si>
    <t>έσοδο με την έκδοση τιμολογίου μέσα στην κλειόμενη χρήση</t>
  </si>
  <si>
    <t>έσοδο με την έκδοση τιμολογίου μέσα στην επόμενη  χρήση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</si>
</sst>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sz val="10"/>
      <name val="Arial"/>
      <family val="2"/>
      <charset val="161"/>
    </font>
    <font>
      <b/>
      <sz val="18"/>
      <name val="Arial"/>
      <family val="2"/>
      <charset val="161"/>
    </font>
    <font>
      <b/>
      <u/>
      <sz val="10"/>
      <name val="Arial"/>
      <family val="2"/>
      <charset val="161"/>
    </font>
    <font>
      <b/>
      <u val="double"/>
      <sz val="10"/>
      <name val="Arial"/>
      <family val="2"/>
      <charset val="16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Border="1"/>
    <xf numFmtId="0" fontId="0" fillId="0" borderId="0" xfId="0" applyBorder="1"/>
    <xf numFmtId="0" fontId="0" fillId="0" borderId="4" xfId="0" applyBorder="1"/>
    <xf numFmtId="0" fontId="8" fillId="0" borderId="5" xfId="0" applyFont="1" applyBorder="1"/>
    <xf numFmtId="0" fontId="0" fillId="0" borderId="6" xfId="0" applyBorder="1"/>
    <xf numFmtId="0" fontId="0" fillId="0" borderId="7" xfId="0" applyBorder="1"/>
    <xf numFmtId="0" fontId="8" fillId="0" borderId="6" xfId="0" applyFont="1" applyBorder="1"/>
    <xf numFmtId="0" fontId="0" fillId="0" borderId="8" xfId="0" applyBorder="1"/>
    <xf numFmtId="0" fontId="8" fillId="5" borderId="9" xfId="0" applyFont="1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8" fillId="5" borderId="10" xfId="0" applyFont="1" applyFill="1" applyBorder="1" applyAlignment="1">
      <alignment horizontal="right"/>
    </xf>
    <xf numFmtId="0" fontId="8" fillId="5" borderId="9" xfId="0" applyFont="1" applyFill="1" applyBorder="1" applyAlignment="1">
      <alignment horizontal="right"/>
    </xf>
    <xf numFmtId="0" fontId="0" fillId="0" borderId="5" xfId="0" applyBorder="1"/>
    <xf numFmtId="0" fontId="8" fillId="0" borderId="3" xfId="0" applyFont="1" applyBorder="1"/>
    <xf numFmtId="0" fontId="8" fillId="6" borderId="8" xfId="0" applyFont="1" applyFill="1" applyBorder="1"/>
    <xf numFmtId="0" fontId="0" fillId="6" borderId="1" xfId="0" applyFill="1" applyBorder="1"/>
    <xf numFmtId="0" fontId="8" fillId="6" borderId="1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/>
    </xf>
    <xf numFmtId="0" fontId="8" fillId="7" borderId="9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topLeftCell="A5" zoomScale="170" zoomScaleNormal="170" workbookViewId="0">
      <selection activeCell="I52" sqref="I52"/>
    </sheetView>
  </sheetViews>
  <sheetFormatPr baseColWidth="10" defaultColWidth="9.1640625" defaultRowHeight="13" x14ac:dyDescent="0.15"/>
  <cols>
    <col min="1" max="1" width="7.5" style="2" bestFit="1" customWidth="1"/>
    <col min="2" max="2" width="12.83203125" style="2" customWidth="1"/>
    <col min="3" max="3" width="10.5" style="2" customWidth="1"/>
    <col min="4" max="4" width="10" style="2" customWidth="1"/>
    <col min="5" max="5" width="9.83203125" style="2" customWidth="1"/>
    <col min="6" max="6" width="10.1640625" style="2" customWidth="1"/>
    <col min="7" max="7" width="11.5" style="2" customWidth="1"/>
    <col min="8" max="8" width="10.33203125" style="2" customWidth="1"/>
    <col min="9" max="9" width="11.1640625" style="2" customWidth="1"/>
    <col min="10" max="10" width="9.6640625" style="2" customWidth="1"/>
    <col min="11" max="11" width="10.1640625" style="2" customWidth="1"/>
    <col min="12" max="16384" width="9.1640625" style="2"/>
  </cols>
  <sheetData>
    <row r="1" spans="1:11" ht="16.5" customHeight="1" thickBot="1" x14ac:dyDescent="0.2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ht="23" x14ac:dyDescent="0.15">
      <c r="A2" s="34" t="s">
        <v>23</v>
      </c>
      <c r="B2" s="35"/>
      <c r="C2" s="36" t="s">
        <v>0</v>
      </c>
      <c r="D2" s="36"/>
      <c r="E2" s="36"/>
      <c r="F2" s="36" t="s">
        <v>1</v>
      </c>
      <c r="G2" s="36"/>
      <c r="H2" s="36"/>
      <c r="I2" s="36" t="s">
        <v>6</v>
      </c>
      <c r="J2" s="36"/>
      <c r="K2" s="37"/>
    </row>
    <row r="3" spans="1:11" x14ac:dyDescent="0.15">
      <c r="A3" s="16" t="s">
        <v>9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3</v>
      </c>
      <c r="G3" s="1" t="s">
        <v>4</v>
      </c>
      <c r="H3" s="1" t="s">
        <v>5</v>
      </c>
      <c r="I3" s="1" t="s">
        <v>3</v>
      </c>
      <c r="J3" s="1" t="s">
        <v>4</v>
      </c>
      <c r="K3" s="17" t="s">
        <v>5</v>
      </c>
    </row>
    <row r="4" spans="1:11" x14ac:dyDescent="0.15">
      <c r="A4" s="18" t="s">
        <v>7</v>
      </c>
      <c r="B4" s="2" t="s">
        <v>20</v>
      </c>
      <c r="C4" s="3">
        <v>400</v>
      </c>
      <c r="D4" s="3">
        <v>100</v>
      </c>
      <c r="E4" s="3">
        <v>50000</v>
      </c>
      <c r="F4" s="3"/>
      <c r="G4" s="3"/>
      <c r="H4" s="3"/>
      <c r="I4" s="3">
        <f>+C4</f>
        <v>400</v>
      </c>
      <c r="J4" s="3"/>
      <c r="K4" s="8"/>
    </row>
    <row r="5" spans="1:11" x14ac:dyDescent="0.15">
      <c r="A5" s="18" t="s">
        <v>8</v>
      </c>
      <c r="B5" s="2" t="s">
        <v>21</v>
      </c>
      <c r="C5" s="3"/>
      <c r="D5" s="3"/>
      <c r="E5" s="3"/>
      <c r="F5" s="3">
        <v>100</v>
      </c>
      <c r="G5" s="3"/>
      <c r="H5" s="3"/>
      <c r="I5" s="12">
        <f>+I4+C5-F5</f>
        <v>300</v>
      </c>
      <c r="J5" s="12"/>
      <c r="K5" s="19"/>
    </row>
    <row r="6" spans="1:11" x14ac:dyDescent="0.15">
      <c r="A6" s="18" t="s">
        <v>10</v>
      </c>
      <c r="B6" s="2" t="s">
        <v>22</v>
      </c>
      <c r="C6" s="3">
        <v>300</v>
      </c>
      <c r="D6" s="3">
        <v>120</v>
      </c>
      <c r="E6" s="3">
        <f>+C6*D6</f>
        <v>36000</v>
      </c>
      <c r="F6" s="3"/>
      <c r="G6" s="3"/>
      <c r="H6" s="3"/>
      <c r="I6" s="3">
        <f>+I5+C6-F6</f>
        <v>600</v>
      </c>
      <c r="J6" s="3"/>
      <c r="K6" s="8"/>
    </row>
    <row r="7" spans="1:11" x14ac:dyDescent="0.15">
      <c r="A7" s="18" t="s">
        <v>11</v>
      </c>
      <c r="B7" s="2" t="s">
        <v>21</v>
      </c>
      <c r="C7" s="3"/>
      <c r="D7" s="3"/>
      <c r="E7" s="3"/>
      <c r="F7" s="3">
        <v>400</v>
      </c>
      <c r="G7" s="3"/>
      <c r="H7" s="3"/>
      <c r="I7" s="3">
        <f t="shared" ref="I7:I14" si="0">+I6+C7-F7</f>
        <v>200</v>
      </c>
      <c r="J7" s="3"/>
      <c r="K7" s="8"/>
    </row>
    <row r="8" spans="1:11" x14ac:dyDescent="0.15">
      <c r="A8" s="18" t="s">
        <v>12</v>
      </c>
      <c r="B8" s="2" t="s">
        <v>22</v>
      </c>
      <c r="C8" s="3">
        <v>200</v>
      </c>
      <c r="D8" s="3">
        <v>140</v>
      </c>
      <c r="E8" s="3">
        <f>+C8*D8</f>
        <v>28000</v>
      </c>
      <c r="F8" s="3"/>
      <c r="G8" s="3"/>
      <c r="H8" s="3"/>
      <c r="I8" s="3">
        <f t="shared" si="0"/>
        <v>400</v>
      </c>
      <c r="J8" s="3"/>
      <c r="K8" s="8"/>
    </row>
    <row r="9" spans="1:11" x14ac:dyDescent="0.15">
      <c r="A9" s="18" t="s">
        <v>13</v>
      </c>
      <c r="B9" s="2" t="s">
        <v>21</v>
      </c>
      <c r="C9" s="3"/>
      <c r="D9" s="3"/>
      <c r="E9" s="3"/>
      <c r="F9" s="3">
        <v>300</v>
      </c>
      <c r="G9" s="3"/>
      <c r="H9" s="3"/>
      <c r="I9" s="3">
        <f t="shared" si="0"/>
        <v>100</v>
      </c>
      <c r="J9" s="3"/>
      <c r="K9" s="8"/>
    </row>
    <row r="10" spans="1:11" x14ac:dyDescent="0.15">
      <c r="A10" s="18" t="s">
        <v>14</v>
      </c>
      <c r="B10" s="2" t="s">
        <v>22</v>
      </c>
      <c r="C10" s="3">
        <v>500</v>
      </c>
      <c r="D10" s="3">
        <v>150</v>
      </c>
      <c r="E10" s="3">
        <f>+C10*D10</f>
        <v>75000</v>
      </c>
      <c r="F10" s="3"/>
      <c r="G10" s="3"/>
      <c r="H10" s="3"/>
      <c r="I10" s="3">
        <f t="shared" si="0"/>
        <v>600</v>
      </c>
      <c r="J10" s="3"/>
      <c r="K10" s="8"/>
    </row>
    <row r="11" spans="1:11" x14ac:dyDescent="0.15">
      <c r="A11" s="18" t="s">
        <v>15</v>
      </c>
      <c r="B11" s="2" t="s">
        <v>21</v>
      </c>
      <c r="C11" s="3"/>
      <c r="D11" s="3"/>
      <c r="E11" s="3"/>
      <c r="F11" s="3">
        <v>400</v>
      </c>
      <c r="G11" s="3"/>
      <c r="H11" s="3"/>
      <c r="I11" s="3">
        <f t="shared" si="0"/>
        <v>200</v>
      </c>
      <c r="J11" s="3"/>
      <c r="K11" s="8"/>
    </row>
    <row r="12" spans="1:11" x14ac:dyDescent="0.15">
      <c r="A12" s="18" t="s">
        <v>16</v>
      </c>
      <c r="B12" s="2" t="s">
        <v>22</v>
      </c>
      <c r="C12" s="3">
        <v>200</v>
      </c>
      <c r="D12" s="3">
        <v>160</v>
      </c>
      <c r="E12" s="3">
        <f>+C12*D12</f>
        <v>32000</v>
      </c>
      <c r="F12" s="3"/>
      <c r="G12" s="3"/>
      <c r="H12" s="3"/>
      <c r="I12" s="3">
        <f t="shared" si="0"/>
        <v>400</v>
      </c>
      <c r="J12" s="3"/>
      <c r="K12" s="8"/>
    </row>
    <row r="13" spans="1:11" x14ac:dyDescent="0.15">
      <c r="A13" s="18" t="s">
        <v>17</v>
      </c>
      <c r="B13" s="2" t="s">
        <v>22</v>
      </c>
      <c r="C13" s="3">
        <v>400</v>
      </c>
      <c r="D13" s="3">
        <v>170</v>
      </c>
      <c r="E13" s="3">
        <f>+C13*D13</f>
        <v>68000</v>
      </c>
      <c r="F13" s="3"/>
      <c r="G13" s="3"/>
      <c r="H13" s="3"/>
      <c r="I13" s="3">
        <f t="shared" si="0"/>
        <v>800</v>
      </c>
      <c r="J13" s="3"/>
      <c r="K13" s="8"/>
    </row>
    <row r="14" spans="1:11" x14ac:dyDescent="0.15">
      <c r="A14" s="18" t="s">
        <v>18</v>
      </c>
      <c r="B14" s="2" t="s">
        <v>22</v>
      </c>
      <c r="C14" s="3">
        <v>300</v>
      </c>
      <c r="D14" s="3">
        <v>200</v>
      </c>
      <c r="E14" s="3">
        <f>+C14*D14</f>
        <v>60000</v>
      </c>
      <c r="F14" s="3"/>
      <c r="G14" s="3"/>
      <c r="H14" s="3"/>
      <c r="I14" s="3">
        <f t="shared" si="0"/>
        <v>1100</v>
      </c>
      <c r="J14" s="3"/>
      <c r="K14" s="8"/>
    </row>
    <row r="15" spans="1:11" x14ac:dyDescent="0.15">
      <c r="A15" s="18" t="s">
        <v>19</v>
      </c>
      <c r="B15" s="2" t="s">
        <v>21</v>
      </c>
      <c r="C15" s="3"/>
      <c r="D15" s="3"/>
      <c r="E15" s="3"/>
      <c r="F15" s="3">
        <v>700</v>
      </c>
      <c r="G15" s="3"/>
      <c r="H15" s="3"/>
      <c r="I15" s="3">
        <f>+I14+C15-F15</f>
        <v>400</v>
      </c>
      <c r="J15" s="3"/>
      <c r="K15" s="8"/>
    </row>
    <row r="16" spans="1:11" ht="14" thickBot="1" x14ac:dyDescent="0.2">
      <c r="A16" s="18"/>
      <c r="C16" s="27">
        <f>SUM(C4:C15)</f>
        <v>2300</v>
      </c>
      <c r="D16" s="3"/>
      <c r="E16" s="27">
        <f>SUM(E4:E15)</f>
        <v>349000</v>
      </c>
      <c r="F16" s="27">
        <f>SUM(F4:F15)</f>
        <v>1900</v>
      </c>
      <c r="G16" s="3"/>
      <c r="H16" s="3"/>
      <c r="I16" s="27">
        <f>C16-F16</f>
        <v>400</v>
      </c>
      <c r="J16" s="27">
        <f>E16/C16</f>
        <v>151.7391304347826</v>
      </c>
      <c r="K16" s="28">
        <f>I16*J16</f>
        <v>60695.65217391304</v>
      </c>
    </row>
    <row r="17" spans="1:12" ht="14" thickBot="1" x14ac:dyDescent="0.2">
      <c r="A17" s="23"/>
      <c r="B17" s="24"/>
      <c r="C17" s="24"/>
      <c r="D17" s="24"/>
      <c r="E17" s="10"/>
      <c r="F17" s="24"/>
      <c r="G17" s="32" t="s">
        <v>27</v>
      </c>
      <c r="H17" s="33">
        <f>E16-K16</f>
        <v>288304.34782608697</v>
      </c>
      <c r="I17" s="24"/>
      <c r="J17" s="24"/>
      <c r="K17" s="11"/>
      <c r="L17" s="3"/>
    </row>
    <row r="18" spans="1:12" ht="23" x14ac:dyDescent="0.15">
      <c r="A18" s="34" t="s">
        <v>24</v>
      </c>
      <c r="B18" s="35"/>
      <c r="C18" s="36" t="s">
        <v>0</v>
      </c>
      <c r="D18" s="36"/>
      <c r="E18" s="36"/>
      <c r="F18" s="36" t="s">
        <v>1</v>
      </c>
      <c r="G18" s="36"/>
      <c r="H18" s="36"/>
      <c r="I18" s="36" t="s">
        <v>6</v>
      </c>
      <c r="J18" s="36"/>
      <c r="K18" s="37"/>
    </row>
    <row r="19" spans="1:12" x14ac:dyDescent="0.15">
      <c r="A19" s="16" t="s">
        <v>9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3</v>
      </c>
      <c r="G19" s="1" t="s">
        <v>4</v>
      </c>
      <c r="H19" s="1" t="s">
        <v>5</v>
      </c>
      <c r="I19" s="1" t="s">
        <v>3</v>
      </c>
      <c r="J19" s="1" t="s">
        <v>4</v>
      </c>
      <c r="K19" s="17" t="s">
        <v>5</v>
      </c>
    </row>
    <row r="20" spans="1:12" x14ac:dyDescent="0.15">
      <c r="A20" s="18" t="s">
        <v>7</v>
      </c>
      <c r="B20" s="2" t="s">
        <v>20</v>
      </c>
      <c r="C20" s="3">
        <v>400</v>
      </c>
      <c r="D20" s="3">
        <v>100</v>
      </c>
      <c r="E20" s="3">
        <v>50000</v>
      </c>
      <c r="F20" s="3"/>
      <c r="G20" s="3"/>
      <c r="H20" s="3"/>
      <c r="I20" s="3">
        <f>+C20</f>
        <v>400</v>
      </c>
      <c r="J20" s="3"/>
      <c r="K20" s="8"/>
    </row>
    <row r="21" spans="1:12" x14ac:dyDescent="0.15">
      <c r="A21" s="18" t="s">
        <v>8</v>
      </c>
      <c r="B21" s="2" t="s">
        <v>21</v>
      </c>
      <c r="C21" s="3"/>
      <c r="D21" s="3"/>
      <c r="E21" s="3"/>
      <c r="F21" s="3">
        <v>100</v>
      </c>
      <c r="G21" s="3"/>
      <c r="H21" s="3"/>
      <c r="I21" s="12">
        <f>+I20+C21-F21</f>
        <v>300</v>
      </c>
      <c r="J21" s="12"/>
      <c r="K21" s="19"/>
    </row>
    <row r="22" spans="1:12" x14ac:dyDescent="0.15">
      <c r="A22" s="18" t="s">
        <v>10</v>
      </c>
      <c r="B22" s="2" t="s">
        <v>22</v>
      </c>
      <c r="C22" s="3">
        <v>300</v>
      </c>
      <c r="D22" s="3">
        <v>120</v>
      </c>
      <c r="E22" s="3">
        <f>+C22*D22</f>
        <v>36000</v>
      </c>
      <c r="F22" s="3"/>
      <c r="G22" s="3"/>
      <c r="H22" s="3"/>
      <c r="I22" s="3">
        <f>+I21+C22-F22</f>
        <v>600</v>
      </c>
      <c r="J22" s="3"/>
      <c r="K22" s="8"/>
    </row>
    <row r="23" spans="1:12" x14ac:dyDescent="0.15">
      <c r="A23" s="18" t="s">
        <v>11</v>
      </c>
      <c r="B23" s="2" t="s">
        <v>21</v>
      </c>
      <c r="C23" s="3"/>
      <c r="D23" s="3"/>
      <c r="E23" s="3"/>
      <c r="F23" s="3">
        <v>400</v>
      </c>
      <c r="G23" s="3"/>
      <c r="H23" s="3"/>
      <c r="I23" s="3">
        <f t="shared" ref="I23:I30" si="1">+I22+C23-F23</f>
        <v>200</v>
      </c>
      <c r="J23" s="3"/>
      <c r="K23" s="8"/>
    </row>
    <row r="24" spans="1:12" x14ac:dyDescent="0.15">
      <c r="A24" s="18" t="s">
        <v>12</v>
      </c>
      <c r="B24" s="2" t="s">
        <v>22</v>
      </c>
      <c r="C24" s="3">
        <v>200</v>
      </c>
      <c r="D24" s="3">
        <v>140</v>
      </c>
      <c r="E24" s="3">
        <f>+C24*D24</f>
        <v>28000</v>
      </c>
      <c r="F24" s="3"/>
      <c r="G24" s="3"/>
      <c r="H24" s="3"/>
      <c r="I24" s="3">
        <f t="shared" si="1"/>
        <v>400</v>
      </c>
      <c r="J24" s="3"/>
      <c r="K24" s="8"/>
    </row>
    <row r="25" spans="1:12" x14ac:dyDescent="0.15">
      <c r="A25" s="18" t="s">
        <v>13</v>
      </c>
      <c r="B25" s="2" t="s">
        <v>21</v>
      </c>
      <c r="C25" s="3"/>
      <c r="D25" s="3"/>
      <c r="E25" s="3"/>
      <c r="F25" s="3">
        <v>300</v>
      </c>
      <c r="G25" s="3"/>
      <c r="H25" s="3"/>
      <c r="I25" s="3">
        <f t="shared" si="1"/>
        <v>100</v>
      </c>
      <c r="J25" s="3"/>
      <c r="K25" s="8"/>
    </row>
    <row r="26" spans="1:12" x14ac:dyDescent="0.15">
      <c r="A26" s="18" t="s">
        <v>14</v>
      </c>
      <c r="B26" s="2" t="s">
        <v>22</v>
      </c>
      <c r="C26" s="3">
        <v>500</v>
      </c>
      <c r="D26" s="3">
        <v>150</v>
      </c>
      <c r="E26" s="3">
        <f>+C26*D26</f>
        <v>75000</v>
      </c>
      <c r="F26" s="3"/>
      <c r="G26" s="3"/>
      <c r="H26" s="3"/>
      <c r="I26" s="3">
        <f t="shared" si="1"/>
        <v>600</v>
      </c>
      <c r="J26" s="3"/>
      <c r="K26" s="8"/>
    </row>
    <row r="27" spans="1:12" x14ac:dyDescent="0.15">
      <c r="A27" s="18" t="s">
        <v>15</v>
      </c>
      <c r="B27" s="2" t="s">
        <v>21</v>
      </c>
      <c r="C27" s="3"/>
      <c r="D27" s="3"/>
      <c r="E27" s="3"/>
      <c r="F27" s="3">
        <v>400</v>
      </c>
      <c r="G27" s="3"/>
      <c r="H27" s="3"/>
      <c r="I27" s="3">
        <f t="shared" si="1"/>
        <v>200</v>
      </c>
      <c r="J27" s="3"/>
      <c r="K27" s="8"/>
    </row>
    <row r="28" spans="1:12" x14ac:dyDescent="0.15">
      <c r="A28" s="18" t="s">
        <v>16</v>
      </c>
      <c r="B28" s="2" t="s">
        <v>22</v>
      </c>
      <c r="C28" s="3">
        <v>200</v>
      </c>
      <c r="D28" s="3">
        <v>160</v>
      </c>
      <c r="E28" s="3">
        <f>+C28*D28</f>
        <v>32000</v>
      </c>
      <c r="F28" s="3"/>
      <c r="G28" s="3"/>
      <c r="H28" s="3"/>
      <c r="I28" s="3">
        <f t="shared" si="1"/>
        <v>400</v>
      </c>
      <c r="J28" s="3"/>
      <c r="K28" s="8"/>
    </row>
    <row r="29" spans="1:12" x14ac:dyDescent="0.15">
      <c r="A29" s="18" t="s">
        <v>17</v>
      </c>
      <c r="B29" s="2" t="s">
        <v>22</v>
      </c>
      <c r="C29" s="3">
        <v>400</v>
      </c>
      <c r="D29" s="3">
        <v>170</v>
      </c>
      <c r="E29" s="3">
        <f>+C29*D29</f>
        <v>68000</v>
      </c>
      <c r="F29" s="3"/>
      <c r="G29" s="3"/>
      <c r="H29" s="3"/>
      <c r="I29" s="3">
        <f t="shared" si="1"/>
        <v>800</v>
      </c>
      <c r="J29" s="3"/>
      <c r="K29" s="8"/>
    </row>
    <row r="30" spans="1:12" x14ac:dyDescent="0.15">
      <c r="A30" s="18" t="s">
        <v>18</v>
      </c>
      <c r="B30" s="2" t="s">
        <v>22</v>
      </c>
      <c r="C30" s="3">
        <v>300</v>
      </c>
      <c r="D30" s="3">
        <v>200</v>
      </c>
      <c r="E30" s="3">
        <f>+C30*D30</f>
        <v>60000</v>
      </c>
      <c r="F30" s="3"/>
      <c r="G30" s="3"/>
      <c r="H30" s="3"/>
      <c r="I30" s="3">
        <f t="shared" si="1"/>
        <v>1100</v>
      </c>
      <c r="J30" s="3"/>
      <c r="K30" s="8"/>
    </row>
    <row r="31" spans="1:12" ht="14" thickBot="1" x14ac:dyDescent="0.2">
      <c r="A31" s="18" t="s">
        <v>19</v>
      </c>
      <c r="B31" s="2" t="s">
        <v>21</v>
      </c>
      <c r="C31" s="3"/>
      <c r="D31" s="3"/>
      <c r="E31" s="3"/>
      <c r="F31" s="3">
        <v>700</v>
      </c>
      <c r="G31" s="3"/>
      <c r="H31" s="3"/>
      <c r="I31" s="3">
        <f>+I30+C31-F31</f>
        <v>400</v>
      </c>
      <c r="J31" s="3"/>
      <c r="K31" s="8"/>
    </row>
    <row r="32" spans="1:12" x14ac:dyDescent="0.15">
      <c r="A32" s="18"/>
      <c r="C32" s="27">
        <f>SUM(C20:C31)</f>
        <v>2300</v>
      </c>
      <c r="D32" s="3"/>
      <c r="E32" s="27">
        <f>SUM(E20:E31)</f>
        <v>349000</v>
      </c>
      <c r="F32" s="27">
        <f>SUM(F20:F31)</f>
        <v>1900</v>
      </c>
      <c r="G32" s="3"/>
      <c r="H32" s="3"/>
      <c r="I32" s="29">
        <f>C32-F32</f>
        <v>400</v>
      </c>
      <c r="J32" s="30"/>
      <c r="K32" s="31">
        <f>SUM(K33:K34)</f>
        <v>77000</v>
      </c>
    </row>
    <row r="33" spans="1:11" x14ac:dyDescent="0.15">
      <c r="A33" s="18"/>
      <c r="C33" s="3"/>
      <c r="D33" s="3"/>
      <c r="E33" s="3"/>
      <c r="F33" s="3"/>
      <c r="G33" s="3"/>
      <c r="H33" s="3"/>
      <c r="I33" s="7">
        <v>100</v>
      </c>
      <c r="J33" s="3">
        <f>D29</f>
        <v>170</v>
      </c>
      <c r="K33" s="8">
        <f>J33*I33</f>
        <v>17000</v>
      </c>
    </row>
    <row r="34" spans="1:11" ht="14" thickBot="1" x14ac:dyDescent="0.2">
      <c r="A34" s="18"/>
      <c r="C34" s="3"/>
      <c r="D34" s="3"/>
      <c r="E34" s="3"/>
      <c r="F34" s="3"/>
      <c r="G34" s="3"/>
      <c r="H34" s="3"/>
      <c r="I34" s="9">
        <v>300</v>
      </c>
      <c r="J34" s="10">
        <f>D30</f>
        <v>200</v>
      </c>
      <c r="K34" s="11">
        <f>J34*I34</f>
        <v>60000</v>
      </c>
    </row>
    <row r="35" spans="1:11" ht="14" thickBot="1" x14ac:dyDescent="0.2">
      <c r="A35" s="23"/>
      <c r="B35" s="24"/>
      <c r="C35" s="24"/>
      <c r="D35" s="24"/>
      <c r="E35" s="10"/>
      <c r="F35" s="24"/>
      <c r="G35" s="32" t="s">
        <v>27</v>
      </c>
      <c r="H35" s="33">
        <f>E32-K32</f>
        <v>272000</v>
      </c>
      <c r="I35" s="24"/>
      <c r="J35" s="24"/>
      <c r="K35" s="11"/>
    </row>
    <row r="36" spans="1:11" ht="23" x14ac:dyDescent="0.15">
      <c r="A36" s="34" t="s">
        <v>25</v>
      </c>
      <c r="B36" s="35"/>
      <c r="C36" s="36" t="s">
        <v>0</v>
      </c>
      <c r="D36" s="36"/>
      <c r="E36" s="36"/>
      <c r="F36" s="36" t="s">
        <v>1</v>
      </c>
      <c r="G36" s="36"/>
      <c r="H36" s="36"/>
      <c r="I36" s="36" t="s">
        <v>6</v>
      </c>
      <c r="J36" s="36"/>
      <c r="K36" s="37"/>
    </row>
    <row r="37" spans="1:11" x14ac:dyDescent="0.15">
      <c r="A37" s="16" t="s">
        <v>9</v>
      </c>
      <c r="B37" s="1" t="s">
        <v>2</v>
      </c>
      <c r="C37" s="1" t="s">
        <v>3</v>
      </c>
      <c r="D37" s="1" t="s">
        <v>4</v>
      </c>
      <c r="E37" s="1" t="s">
        <v>5</v>
      </c>
      <c r="F37" s="1" t="s">
        <v>3</v>
      </c>
      <c r="G37" s="1" t="s">
        <v>4</v>
      </c>
      <c r="H37" s="1" t="s">
        <v>5</v>
      </c>
      <c r="I37" s="1" t="s">
        <v>3</v>
      </c>
      <c r="J37" s="1" t="s">
        <v>4</v>
      </c>
      <c r="K37" s="17" t="s">
        <v>5</v>
      </c>
    </row>
    <row r="38" spans="1:11" x14ac:dyDescent="0.15">
      <c r="A38" s="18" t="s">
        <v>7</v>
      </c>
      <c r="B38" s="2" t="s">
        <v>20</v>
      </c>
      <c r="C38" s="3">
        <v>400</v>
      </c>
      <c r="D38" s="3">
        <v>100</v>
      </c>
      <c r="E38" s="3">
        <v>50000</v>
      </c>
      <c r="F38" s="3"/>
      <c r="G38" s="3"/>
      <c r="H38" s="3"/>
      <c r="I38" s="3">
        <f>+C38</f>
        <v>400</v>
      </c>
      <c r="J38" s="3"/>
      <c r="K38" s="8"/>
    </row>
    <row r="39" spans="1:11" x14ac:dyDescent="0.15">
      <c r="A39" s="18" t="s">
        <v>8</v>
      </c>
      <c r="B39" s="2" t="s">
        <v>21</v>
      </c>
      <c r="C39" s="3"/>
      <c r="D39" s="3"/>
      <c r="E39" s="3"/>
      <c r="F39" s="3">
        <v>100</v>
      </c>
      <c r="G39" s="3"/>
      <c r="H39" s="3"/>
      <c r="I39" s="12">
        <f>+I38+C39-F39</f>
        <v>300</v>
      </c>
      <c r="J39" s="12"/>
      <c r="K39" s="19"/>
    </row>
    <row r="40" spans="1:11" x14ac:dyDescent="0.15">
      <c r="A40" s="18" t="s">
        <v>10</v>
      </c>
      <c r="B40" s="2" t="s">
        <v>22</v>
      </c>
      <c r="C40" s="3">
        <v>300</v>
      </c>
      <c r="D40" s="3">
        <v>120</v>
      </c>
      <c r="E40" s="3">
        <f>+C40*D40</f>
        <v>36000</v>
      </c>
      <c r="F40" s="3"/>
      <c r="G40" s="3"/>
      <c r="H40" s="3"/>
      <c r="I40" s="3">
        <f>+I39+C40-F40</f>
        <v>600</v>
      </c>
      <c r="J40" s="3"/>
      <c r="K40" s="8"/>
    </row>
    <row r="41" spans="1:11" x14ac:dyDescent="0.15">
      <c r="A41" s="18" t="s">
        <v>11</v>
      </c>
      <c r="B41" s="2" t="s">
        <v>21</v>
      </c>
      <c r="C41" s="3"/>
      <c r="D41" s="3"/>
      <c r="E41" s="3"/>
      <c r="F41" s="3">
        <v>400</v>
      </c>
      <c r="G41" s="3"/>
      <c r="H41" s="3"/>
      <c r="I41" s="3">
        <f t="shared" ref="I41:I48" si="2">+I40+C41-F41</f>
        <v>200</v>
      </c>
      <c r="J41" s="3"/>
      <c r="K41" s="8"/>
    </row>
    <row r="42" spans="1:11" x14ac:dyDescent="0.15">
      <c r="A42" s="18" t="s">
        <v>12</v>
      </c>
      <c r="B42" s="2" t="s">
        <v>22</v>
      </c>
      <c r="C42" s="3">
        <v>200</v>
      </c>
      <c r="D42" s="3">
        <v>140</v>
      </c>
      <c r="E42" s="3">
        <f>+C42*D42</f>
        <v>28000</v>
      </c>
      <c r="F42" s="3"/>
      <c r="G42" s="3"/>
      <c r="H42" s="3"/>
      <c r="I42" s="3">
        <f t="shared" si="2"/>
        <v>400</v>
      </c>
      <c r="J42" s="3"/>
      <c r="K42" s="8"/>
    </row>
    <row r="43" spans="1:11" x14ac:dyDescent="0.15">
      <c r="A43" s="18" t="s">
        <v>13</v>
      </c>
      <c r="B43" s="2" t="s">
        <v>21</v>
      </c>
      <c r="C43" s="3"/>
      <c r="D43" s="3"/>
      <c r="E43" s="3"/>
      <c r="F43" s="3">
        <v>300</v>
      </c>
      <c r="G43" s="3"/>
      <c r="H43" s="3"/>
      <c r="I43" s="3">
        <f t="shared" si="2"/>
        <v>100</v>
      </c>
      <c r="J43" s="3"/>
      <c r="K43" s="8"/>
    </row>
    <row r="44" spans="1:11" x14ac:dyDescent="0.15">
      <c r="A44" s="18" t="s">
        <v>14</v>
      </c>
      <c r="B44" s="2" t="s">
        <v>22</v>
      </c>
      <c r="C44" s="3">
        <v>500</v>
      </c>
      <c r="D44" s="3">
        <v>150</v>
      </c>
      <c r="E44" s="3">
        <f>+C44*D44</f>
        <v>75000</v>
      </c>
      <c r="F44" s="3"/>
      <c r="G44" s="3"/>
      <c r="H44" s="3"/>
      <c r="I44" s="3">
        <f t="shared" si="2"/>
        <v>600</v>
      </c>
      <c r="J44" s="3"/>
      <c r="K44" s="8"/>
    </row>
    <row r="45" spans="1:11" x14ac:dyDescent="0.15">
      <c r="A45" s="18" t="s">
        <v>15</v>
      </c>
      <c r="B45" s="2" t="s">
        <v>21</v>
      </c>
      <c r="C45" s="3"/>
      <c r="D45" s="3"/>
      <c r="E45" s="3"/>
      <c r="F45" s="3">
        <v>400</v>
      </c>
      <c r="G45" s="3"/>
      <c r="H45" s="3"/>
      <c r="I45" s="3">
        <f t="shared" si="2"/>
        <v>200</v>
      </c>
      <c r="J45" s="3"/>
      <c r="K45" s="8"/>
    </row>
    <row r="46" spans="1:11" x14ac:dyDescent="0.15">
      <c r="A46" s="18" t="s">
        <v>16</v>
      </c>
      <c r="B46" s="2" t="s">
        <v>22</v>
      </c>
      <c r="C46" s="3">
        <v>200</v>
      </c>
      <c r="D46" s="3">
        <v>160</v>
      </c>
      <c r="E46" s="3">
        <f>+C46*D46</f>
        <v>32000</v>
      </c>
      <c r="F46" s="3"/>
      <c r="G46" s="3"/>
      <c r="H46" s="3"/>
      <c r="I46" s="3">
        <f t="shared" si="2"/>
        <v>400</v>
      </c>
      <c r="J46" s="3"/>
      <c r="K46" s="8"/>
    </row>
    <row r="47" spans="1:11" x14ac:dyDescent="0.15">
      <c r="A47" s="18" t="s">
        <v>17</v>
      </c>
      <c r="B47" s="2" t="s">
        <v>22</v>
      </c>
      <c r="C47" s="3">
        <v>400</v>
      </c>
      <c r="D47" s="3">
        <v>170</v>
      </c>
      <c r="E47" s="3">
        <f>+C47*D47</f>
        <v>68000</v>
      </c>
      <c r="F47" s="3"/>
      <c r="G47" s="3"/>
      <c r="H47" s="3"/>
      <c r="I47" s="3">
        <f t="shared" si="2"/>
        <v>800</v>
      </c>
      <c r="J47" s="3"/>
      <c r="K47" s="8"/>
    </row>
    <row r="48" spans="1:11" x14ac:dyDescent="0.15">
      <c r="A48" s="18" t="s">
        <v>18</v>
      </c>
      <c r="B48" s="2" t="s">
        <v>22</v>
      </c>
      <c r="C48" s="3">
        <v>300</v>
      </c>
      <c r="D48" s="3">
        <v>200</v>
      </c>
      <c r="E48" s="3">
        <f>+C48*D48</f>
        <v>60000</v>
      </c>
      <c r="F48" s="3"/>
      <c r="G48" s="3"/>
      <c r="H48" s="3"/>
      <c r="I48" s="3">
        <f t="shared" si="2"/>
        <v>1100</v>
      </c>
      <c r="J48" s="3"/>
      <c r="K48" s="8"/>
    </row>
    <row r="49" spans="1:11" x14ac:dyDescent="0.15">
      <c r="A49" s="18" t="s">
        <v>19</v>
      </c>
      <c r="B49" s="2" t="s">
        <v>21</v>
      </c>
      <c r="C49" s="3"/>
      <c r="D49" s="3"/>
      <c r="E49" s="3"/>
      <c r="F49" s="3">
        <v>700</v>
      </c>
      <c r="G49" s="3"/>
      <c r="H49" s="3"/>
      <c r="I49" s="3">
        <f>+I48+C49-F49</f>
        <v>400</v>
      </c>
      <c r="J49" s="3"/>
      <c r="K49" s="8"/>
    </row>
    <row r="50" spans="1:11" x14ac:dyDescent="0.15">
      <c r="A50" s="18"/>
      <c r="C50" s="27">
        <f>SUM(C38:C49)</f>
        <v>2300</v>
      </c>
      <c r="D50" s="3"/>
      <c r="E50" s="27">
        <f>SUM(E38:E49)</f>
        <v>349000</v>
      </c>
      <c r="F50" s="27">
        <f>SUM(F38:F49)</f>
        <v>1900</v>
      </c>
      <c r="G50" s="3"/>
      <c r="H50" s="3"/>
      <c r="I50" s="27">
        <f>C50-F50</f>
        <v>400</v>
      </c>
      <c r="J50" s="27"/>
      <c r="K50" s="28">
        <f>K51</f>
        <v>40000</v>
      </c>
    </row>
    <row r="51" spans="1:11" ht="14" thickBot="1" x14ac:dyDescent="0.2">
      <c r="A51" s="18"/>
      <c r="C51" s="3"/>
      <c r="D51" s="3"/>
      <c r="E51" s="3"/>
      <c r="F51" s="3"/>
      <c r="G51" s="3"/>
      <c r="H51" s="3"/>
      <c r="I51" s="3">
        <v>400</v>
      </c>
      <c r="J51" s="3">
        <f>D38</f>
        <v>100</v>
      </c>
      <c r="K51" s="8">
        <f>I51*J51</f>
        <v>40000</v>
      </c>
    </row>
    <row r="52" spans="1:11" ht="14" thickBot="1" x14ac:dyDescent="0.2">
      <c r="A52" s="23"/>
      <c r="B52" s="24"/>
      <c r="C52" s="24"/>
      <c r="D52" s="24"/>
      <c r="E52" s="10"/>
      <c r="F52" s="24"/>
      <c r="G52" s="32" t="s">
        <v>27</v>
      </c>
      <c r="H52" s="33">
        <f>E50-K50</f>
        <v>309000</v>
      </c>
      <c r="I52" s="24"/>
      <c r="J52" s="24"/>
      <c r="K52" s="11"/>
    </row>
  </sheetData>
  <mergeCells count="13">
    <mergeCell ref="A1:K1"/>
    <mergeCell ref="C2:E2"/>
    <mergeCell ref="F2:H2"/>
    <mergeCell ref="I2:K2"/>
    <mergeCell ref="A2:B2"/>
    <mergeCell ref="A18:B18"/>
    <mergeCell ref="A36:B36"/>
    <mergeCell ref="C36:E36"/>
    <mergeCell ref="F36:H36"/>
    <mergeCell ref="I36:K36"/>
    <mergeCell ref="C18:E18"/>
    <mergeCell ref="F18:H18"/>
    <mergeCell ref="I18:K18"/>
  </mergeCells>
  <phoneticPr fontId="1" type="noConversion"/>
  <printOptions horizontalCentered="1"/>
  <pageMargins left="0" right="0" top="0" bottom="0" header="0" footer="0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opLeftCell="A27" zoomScale="180" zoomScaleNormal="180" workbookViewId="0">
      <selection activeCell="G5" sqref="G5"/>
    </sheetView>
  </sheetViews>
  <sheetFormatPr baseColWidth="10" defaultColWidth="8.83203125" defaultRowHeight="13" x14ac:dyDescent="0.15"/>
  <cols>
    <col min="2" max="2" width="13.5" customWidth="1"/>
  </cols>
  <sheetData>
    <row r="1" spans="1:11" ht="16" x14ac:dyDescent="0.15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ht="23" x14ac:dyDescent="0.15">
      <c r="A2" s="41" t="s">
        <v>23</v>
      </c>
      <c r="B2" s="42"/>
      <c r="C2" s="43" t="s">
        <v>0</v>
      </c>
      <c r="D2" s="43"/>
      <c r="E2" s="43"/>
      <c r="F2" s="43" t="s">
        <v>1</v>
      </c>
      <c r="G2" s="43"/>
      <c r="H2" s="43"/>
      <c r="I2" s="43" t="s">
        <v>6</v>
      </c>
      <c r="J2" s="43"/>
      <c r="K2" s="44"/>
    </row>
    <row r="3" spans="1:11" x14ac:dyDescent="0.15">
      <c r="A3" s="16" t="s">
        <v>9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3</v>
      </c>
      <c r="G3" s="1" t="s">
        <v>4</v>
      </c>
      <c r="H3" s="1" t="s">
        <v>5</v>
      </c>
      <c r="I3" s="1" t="s">
        <v>3</v>
      </c>
      <c r="J3" s="1" t="s">
        <v>4</v>
      </c>
      <c r="K3" s="17" t="s">
        <v>5</v>
      </c>
    </row>
    <row r="4" spans="1:11" x14ac:dyDescent="0.15">
      <c r="A4" s="18" t="s">
        <v>7</v>
      </c>
      <c r="B4" s="2" t="s">
        <v>20</v>
      </c>
      <c r="C4" s="3">
        <v>400</v>
      </c>
      <c r="D4" s="3">
        <v>100</v>
      </c>
      <c r="E4" s="3">
        <f>+C4*D4</f>
        <v>40000</v>
      </c>
      <c r="F4" s="3"/>
      <c r="G4" s="3"/>
      <c r="H4" s="3"/>
      <c r="I4" s="3">
        <f>+C4</f>
        <v>400</v>
      </c>
      <c r="J4" s="3">
        <f>+K4/I4</f>
        <v>100</v>
      </c>
      <c r="K4" s="8">
        <f>+E4</f>
        <v>40000</v>
      </c>
    </row>
    <row r="5" spans="1:11" x14ac:dyDescent="0.15">
      <c r="A5" s="18" t="s">
        <v>8</v>
      </c>
      <c r="B5" s="2" t="s">
        <v>21</v>
      </c>
      <c r="C5" s="3"/>
      <c r="D5" s="3"/>
      <c r="E5" s="3"/>
      <c r="F5" s="3">
        <v>100</v>
      </c>
      <c r="G5" s="3">
        <f>+J4</f>
        <v>100</v>
      </c>
      <c r="H5" s="3">
        <f>+F5*G5</f>
        <v>10000</v>
      </c>
      <c r="I5" s="12">
        <f>+I4+C5-F5</f>
        <v>300</v>
      </c>
      <c r="J5" s="12">
        <f>+K5/I5</f>
        <v>100</v>
      </c>
      <c r="K5" s="19">
        <f>+K4+E5-H5</f>
        <v>30000</v>
      </c>
    </row>
    <row r="6" spans="1:11" x14ac:dyDescent="0.15">
      <c r="A6" s="18" t="s">
        <v>10</v>
      </c>
      <c r="B6" s="2" t="s">
        <v>22</v>
      </c>
      <c r="C6" s="3">
        <v>300</v>
      </c>
      <c r="D6" s="3">
        <v>120</v>
      </c>
      <c r="E6" s="3">
        <f>+C6*D6</f>
        <v>36000</v>
      </c>
      <c r="F6" s="3"/>
      <c r="G6" s="3"/>
      <c r="H6" s="3"/>
      <c r="I6" s="3">
        <f>+I5+C6-F6</f>
        <v>600</v>
      </c>
      <c r="J6" s="3">
        <f>+K6/I6</f>
        <v>110</v>
      </c>
      <c r="K6" s="8">
        <f>+K5+E6-H6</f>
        <v>66000</v>
      </c>
    </row>
    <row r="7" spans="1:11" x14ac:dyDescent="0.15">
      <c r="A7" s="18" t="s">
        <v>11</v>
      </c>
      <c r="B7" s="2" t="s">
        <v>21</v>
      </c>
      <c r="C7" s="3"/>
      <c r="D7" s="3"/>
      <c r="E7" s="3"/>
      <c r="F7" s="3">
        <v>400</v>
      </c>
      <c r="G7" s="3">
        <f>+J6</f>
        <v>110</v>
      </c>
      <c r="H7" s="3">
        <f>+F7*G7</f>
        <v>44000</v>
      </c>
      <c r="I7" s="3">
        <f t="shared" ref="I7:I14" si="0">+I6+C7-F7</f>
        <v>200</v>
      </c>
      <c r="J7" s="3">
        <f t="shared" ref="J7:J15" si="1">+K7/I7</f>
        <v>110</v>
      </c>
      <c r="K7" s="8">
        <f t="shared" ref="K7:K14" si="2">+K6+E7-H7</f>
        <v>22000</v>
      </c>
    </row>
    <row r="8" spans="1:11" x14ac:dyDescent="0.15">
      <c r="A8" s="18" t="s">
        <v>12</v>
      </c>
      <c r="B8" s="2" t="s">
        <v>22</v>
      </c>
      <c r="C8" s="3">
        <v>200</v>
      </c>
      <c r="D8" s="3">
        <v>140</v>
      </c>
      <c r="E8" s="3">
        <f>+C8*D8</f>
        <v>28000</v>
      </c>
      <c r="F8" s="3"/>
      <c r="G8" s="3"/>
      <c r="H8" s="3"/>
      <c r="I8" s="3">
        <f t="shared" si="0"/>
        <v>400</v>
      </c>
      <c r="J8" s="3">
        <f t="shared" si="1"/>
        <v>125</v>
      </c>
      <c r="K8" s="8">
        <f t="shared" si="2"/>
        <v>50000</v>
      </c>
    </row>
    <row r="9" spans="1:11" x14ac:dyDescent="0.15">
      <c r="A9" s="18" t="s">
        <v>13</v>
      </c>
      <c r="B9" s="2" t="s">
        <v>21</v>
      </c>
      <c r="C9" s="3"/>
      <c r="D9" s="3"/>
      <c r="E9" s="3"/>
      <c r="F9" s="3">
        <v>300</v>
      </c>
      <c r="G9" s="3">
        <f>+J8</f>
        <v>125</v>
      </c>
      <c r="H9" s="3">
        <f>+F9*G9</f>
        <v>37500</v>
      </c>
      <c r="I9" s="3">
        <f t="shared" si="0"/>
        <v>100</v>
      </c>
      <c r="J9" s="3">
        <f t="shared" si="1"/>
        <v>125</v>
      </c>
      <c r="K9" s="8">
        <f t="shared" si="2"/>
        <v>12500</v>
      </c>
    </row>
    <row r="10" spans="1:11" x14ac:dyDescent="0.15">
      <c r="A10" s="18" t="s">
        <v>14</v>
      </c>
      <c r="B10" s="2" t="s">
        <v>22</v>
      </c>
      <c r="C10" s="3">
        <v>500</v>
      </c>
      <c r="D10" s="3">
        <v>150</v>
      </c>
      <c r="E10" s="3">
        <f>+C10*D10</f>
        <v>75000</v>
      </c>
      <c r="F10" s="3"/>
      <c r="G10" s="3"/>
      <c r="H10" s="3"/>
      <c r="I10" s="3">
        <f t="shared" si="0"/>
        <v>600</v>
      </c>
      <c r="J10" s="3">
        <f t="shared" si="1"/>
        <v>145.83333333333334</v>
      </c>
      <c r="K10" s="8">
        <f t="shared" si="2"/>
        <v>87500</v>
      </c>
    </row>
    <row r="11" spans="1:11" x14ac:dyDescent="0.15">
      <c r="A11" s="18" t="s">
        <v>15</v>
      </c>
      <c r="B11" s="2" t="s">
        <v>21</v>
      </c>
      <c r="C11" s="3"/>
      <c r="D11" s="3"/>
      <c r="E11" s="3"/>
      <c r="F11" s="3">
        <v>400</v>
      </c>
      <c r="G11" s="3">
        <f>+J10</f>
        <v>145.83333333333334</v>
      </c>
      <c r="H11" s="3">
        <f>+F11*G11</f>
        <v>58333.333333333336</v>
      </c>
      <c r="I11" s="3">
        <f t="shared" si="0"/>
        <v>200</v>
      </c>
      <c r="J11" s="3">
        <f t="shared" si="1"/>
        <v>145.83333333333331</v>
      </c>
      <c r="K11" s="8">
        <f t="shared" si="2"/>
        <v>29166.666666666664</v>
      </c>
    </row>
    <row r="12" spans="1:11" x14ac:dyDescent="0.15">
      <c r="A12" s="18" t="s">
        <v>16</v>
      </c>
      <c r="B12" s="2" t="s">
        <v>22</v>
      </c>
      <c r="C12" s="3">
        <v>200</v>
      </c>
      <c r="D12" s="3">
        <v>160</v>
      </c>
      <c r="E12" s="3">
        <f>+C12*D12</f>
        <v>32000</v>
      </c>
      <c r="F12" s="3"/>
      <c r="G12" s="3"/>
      <c r="H12" s="3"/>
      <c r="I12" s="3">
        <f t="shared" si="0"/>
        <v>400</v>
      </c>
      <c r="J12" s="3">
        <f t="shared" si="1"/>
        <v>152.91666666666666</v>
      </c>
      <c r="K12" s="8">
        <f t="shared" si="2"/>
        <v>61166.666666666664</v>
      </c>
    </row>
    <row r="13" spans="1:11" x14ac:dyDescent="0.15">
      <c r="A13" s="18" t="s">
        <v>17</v>
      </c>
      <c r="B13" s="2" t="s">
        <v>22</v>
      </c>
      <c r="C13" s="3">
        <v>400</v>
      </c>
      <c r="D13" s="3">
        <v>170</v>
      </c>
      <c r="E13" s="3">
        <f>+C13*D13</f>
        <v>68000</v>
      </c>
      <c r="F13" s="3"/>
      <c r="G13" s="3"/>
      <c r="H13" s="3"/>
      <c r="I13" s="3">
        <f t="shared" si="0"/>
        <v>800</v>
      </c>
      <c r="J13" s="3">
        <f t="shared" si="1"/>
        <v>161.45833333333331</v>
      </c>
      <c r="K13" s="8">
        <f t="shared" si="2"/>
        <v>129166.66666666666</v>
      </c>
    </row>
    <row r="14" spans="1:11" x14ac:dyDescent="0.15">
      <c r="A14" s="18" t="s">
        <v>18</v>
      </c>
      <c r="B14" s="2" t="s">
        <v>22</v>
      </c>
      <c r="C14" s="3">
        <v>300</v>
      </c>
      <c r="D14" s="3">
        <v>200</v>
      </c>
      <c r="E14" s="3">
        <f>+C14*D14</f>
        <v>60000</v>
      </c>
      <c r="F14" s="3"/>
      <c r="G14" s="3"/>
      <c r="H14" s="3"/>
      <c r="I14" s="3">
        <f t="shared" si="0"/>
        <v>1100</v>
      </c>
      <c r="J14" s="3">
        <f t="shared" si="1"/>
        <v>171.96969696969697</v>
      </c>
      <c r="K14" s="8">
        <f t="shared" si="2"/>
        <v>189166.66666666666</v>
      </c>
    </row>
    <row r="15" spans="1:11" x14ac:dyDescent="0.15">
      <c r="A15" s="18" t="s">
        <v>19</v>
      </c>
      <c r="B15" s="2" t="s">
        <v>21</v>
      </c>
      <c r="C15" s="3"/>
      <c r="D15" s="3"/>
      <c r="E15" s="3"/>
      <c r="F15" s="3">
        <v>700</v>
      </c>
      <c r="G15" s="3">
        <f>+J14</f>
        <v>171.96969696969697</v>
      </c>
      <c r="H15" s="3">
        <f>+F15*G15</f>
        <v>120378.78787878787</v>
      </c>
      <c r="I15" s="3">
        <f>+I14+C15-F15</f>
        <v>400</v>
      </c>
      <c r="J15" s="3">
        <f t="shared" si="1"/>
        <v>171.96969696969697</v>
      </c>
      <c r="K15" s="8">
        <f>+K14+E15-H15</f>
        <v>68787.878787878784</v>
      </c>
    </row>
    <row r="16" spans="1:11" x14ac:dyDescent="0.15">
      <c r="A16" s="18"/>
      <c r="B16" s="2"/>
      <c r="C16" s="2"/>
      <c r="D16" s="2"/>
      <c r="E16" s="4">
        <f>SUM(E4:E15)</f>
        <v>339000</v>
      </c>
      <c r="F16" s="2"/>
      <c r="G16" s="2"/>
      <c r="H16" s="4">
        <f>SUM(H5:H15)</f>
        <v>270212.12121212122</v>
      </c>
      <c r="I16" s="2"/>
      <c r="J16" s="2"/>
      <c r="K16" s="20">
        <f>+E16-H16</f>
        <v>68787.878787878784</v>
      </c>
    </row>
    <row r="17" spans="1:11" ht="23" x14ac:dyDescent="0.15">
      <c r="A17" s="41" t="s">
        <v>24</v>
      </c>
      <c r="B17" s="42"/>
      <c r="C17" s="43" t="s">
        <v>0</v>
      </c>
      <c r="D17" s="43"/>
      <c r="E17" s="43"/>
      <c r="F17" s="43" t="s">
        <v>1</v>
      </c>
      <c r="G17" s="43"/>
      <c r="H17" s="43"/>
      <c r="I17" s="43" t="s">
        <v>6</v>
      </c>
      <c r="J17" s="43"/>
      <c r="K17" s="44"/>
    </row>
    <row r="18" spans="1:11" x14ac:dyDescent="0.15">
      <c r="A18" s="16" t="s">
        <v>9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3</v>
      </c>
      <c r="G18" s="1" t="s">
        <v>4</v>
      </c>
      <c r="H18" s="1" t="s">
        <v>5</v>
      </c>
      <c r="I18" s="1" t="s">
        <v>3</v>
      </c>
      <c r="J18" s="1" t="s">
        <v>4</v>
      </c>
      <c r="K18" s="17" t="s">
        <v>5</v>
      </c>
    </row>
    <row r="19" spans="1:11" x14ac:dyDescent="0.15">
      <c r="A19" s="18" t="s">
        <v>7</v>
      </c>
      <c r="B19" s="2" t="s">
        <v>20</v>
      </c>
      <c r="C19" s="13">
        <v>400</v>
      </c>
      <c r="D19" s="3">
        <v>100</v>
      </c>
      <c r="E19" s="3">
        <f>+C19*D19</f>
        <v>40000</v>
      </c>
      <c r="F19" s="3"/>
      <c r="G19" s="3"/>
      <c r="H19" s="3"/>
      <c r="I19" s="13">
        <f>+C19</f>
        <v>400</v>
      </c>
      <c r="J19" s="3">
        <f>+K19/I19</f>
        <v>100</v>
      </c>
      <c r="K19" s="8">
        <f>+E19</f>
        <v>40000</v>
      </c>
    </row>
    <row r="20" spans="1:11" x14ac:dyDescent="0.15">
      <c r="A20" s="18" t="s">
        <v>8</v>
      </c>
      <c r="B20" s="2" t="s">
        <v>21</v>
      </c>
      <c r="C20" s="3"/>
      <c r="D20" s="3"/>
      <c r="E20" s="3"/>
      <c r="F20" s="13">
        <v>100</v>
      </c>
      <c r="G20" s="3">
        <f>+J19</f>
        <v>100</v>
      </c>
      <c r="H20" s="4">
        <f>+F20*G20</f>
        <v>10000</v>
      </c>
      <c r="I20" s="3">
        <f>+I19+C20-F20</f>
        <v>300</v>
      </c>
      <c r="J20" s="3">
        <f>+K20/I20</f>
        <v>100</v>
      </c>
      <c r="K20" s="8">
        <f>+K19+E20-H20</f>
        <v>30000</v>
      </c>
    </row>
    <row r="21" spans="1:11" x14ac:dyDescent="0.15">
      <c r="A21" s="18" t="s">
        <v>10</v>
      </c>
      <c r="B21" s="2" t="s">
        <v>22</v>
      </c>
      <c r="C21" s="13">
        <v>300</v>
      </c>
      <c r="D21" s="3">
        <v>120</v>
      </c>
      <c r="E21" s="3">
        <f>+C21*D21</f>
        <v>36000</v>
      </c>
      <c r="F21" s="3"/>
      <c r="G21" s="3"/>
      <c r="H21" s="3"/>
      <c r="I21" s="12">
        <f>+C21</f>
        <v>300</v>
      </c>
      <c r="J21" s="12">
        <f>+D21</f>
        <v>120</v>
      </c>
      <c r="K21" s="19">
        <f>I21*J21</f>
        <v>36000</v>
      </c>
    </row>
    <row r="22" spans="1:11" ht="14" thickBot="1" x14ac:dyDescent="0.2">
      <c r="A22" s="18"/>
      <c r="B22" s="2"/>
      <c r="C22" s="3"/>
      <c r="D22" s="3"/>
      <c r="E22" s="3"/>
      <c r="F22" s="3"/>
      <c r="G22" s="3"/>
      <c r="H22" s="3"/>
      <c r="I22" s="14">
        <f>+I20+I21</f>
        <v>600</v>
      </c>
      <c r="J22" s="14"/>
      <c r="K22" s="21">
        <f>+K20+K21</f>
        <v>66000</v>
      </c>
    </row>
    <row r="23" spans="1:11" x14ac:dyDescent="0.15">
      <c r="A23" s="18" t="s">
        <v>11</v>
      </c>
      <c r="B23" s="2" t="s">
        <v>21</v>
      </c>
      <c r="C23" s="3"/>
      <c r="D23" s="3"/>
      <c r="E23" s="3"/>
      <c r="F23" s="15">
        <v>400</v>
      </c>
      <c r="G23" s="5"/>
      <c r="H23" s="6">
        <f>+H24+H25</f>
        <v>42000</v>
      </c>
      <c r="I23" s="14">
        <f>I22-F23</f>
        <v>200</v>
      </c>
      <c r="J23" s="14">
        <f>+K23/I23</f>
        <v>120</v>
      </c>
      <c r="K23" s="21">
        <f>K22-H23</f>
        <v>24000</v>
      </c>
    </row>
    <row r="24" spans="1:11" x14ac:dyDescent="0.15">
      <c r="A24" s="18"/>
      <c r="B24" s="2"/>
      <c r="C24" s="3"/>
      <c r="D24" s="3"/>
      <c r="E24" s="3"/>
      <c r="F24" s="7">
        <f>+I20</f>
        <v>300</v>
      </c>
      <c r="G24" s="3">
        <f>+J20</f>
        <v>100</v>
      </c>
      <c r="H24" s="8">
        <f>+F24*G24</f>
        <v>30000</v>
      </c>
      <c r="I24" s="3"/>
      <c r="J24" s="3"/>
      <c r="K24" s="8"/>
    </row>
    <row r="25" spans="1:11" ht="14" thickBot="1" x14ac:dyDescent="0.2">
      <c r="A25" s="18"/>
      <c r="B25" s="2"/>
      <c r="C25" s="3"/>
      <c r="D25" s="3"/>
      <c r="E25" s="3"/>
      <c r="F25" s="9">
        <v>100</v>
      </c>
      <c r="G25" s="10">
        <f>+J21</f>
        <v>120</v>
      </c>
      <c r="H25" s="11">
        <f>+F25*G25</f>
        <v>12000</v>
      </c>
      <c r="I25" s="3"/>
      <c r="J25" s="3"/>
      <c r="K25" s="8"/>
    </row>
    <row r="26" spans="1:11" x14ac:dyDescent="0.15">
      <c r="A26" s="18" t="s">
        <v>12</v>
      </c>
      <c r="B26" s="2" t="s">
        <v>22</v>
      </c>
      <c r="C26" s="13">
        <v>200</v>
      </c>
      <c r="D26" s="3">
        <v>140</v>
      </c>
      <c r="E26" s="3">
        <f>+C26*D26</f>
        <v>28000</v>
      </c>
      <c r="F26" s="3"/>
      <c r="G26" s="3"/>
      <c r="H26" s="3"/>
      <c r="I26" s="3">
        <f>+C26</f>
        <v>200</v>
      </c>
      <c r="J26" s="3">
        <f>+D26</f>
        <v>140</v>
      </c>
      <c r="K26" s="8">
        <f>+J26*I26</f>
        <v>28000</v>
      </c>
    </row>
    <row r="27" spans="1:11" ht="14" thickBot="1" x14ac:dyDescent="0.2">
      <c r="A27" s="18"/>
      <c r="B27" s="2"/>
      <c r="C27" s="3"/>
      <c r="D27" s="3"/>
      <c r="E27" s="3"/>
      <c r="F27" s="3"/>
      <c r="G27" s="3"/>
      <c r="H27" s="3"/>
      <c r="I27" s="14">
        <f>+I26+I23</f>
        <v>400</v>
      </c>
      <c r="J27" s="14"/>
      <c r="K27" s="21">
        <f>+K26+K23</f>
        <v>52000</v>
      </c>
    </row>
    <row r="28" spans="1:11" x14ac:dyDescent="0.15">
      <c r="A28" s="18" t="s">
        <v>13</v>
      </c>
      <c r="B28" s="2" t="s">
        <v>21</v>
      </c>
      <c r="C28" s="3"/>
      <c r="D28" s="3"/>
      <c r="E28" s="3"/>
      <c r="F28" s="15">
        <v>300</v>
      </c>
      <c r="G28" s="5"/>
      <c r="H28" s="6">
        <f>+H29+H30</f>
        <v>38000</v>
      </c>
      <c r="I28" s="14">
        <f>+I27-F28</f>
        <v>100</v>
      </c>
      <c r="J28" s="14">
        <f>K28/I28</f>
        <v>140</v>
      </c>
      <c r="K28" s="21">
        <f>K27-H28</f>
        <v>14000</v>
      </c>
    </row>
    <row r="29" spans="1:11" x14ac:dyDescent="0.15">
      <c r="A29" s="18"/>
      <c r="B29" s="2"/>
      <c r="C29" s="3"/>
      <c r="D29" s="3"/>
      <c r="E29" s="3"/>
      <c r="F29" s="7">
        <v>200</v>
      </c>
      <c r="G29" s="3">
        <v>120</v>
      </c>
      <c r="H29" s="8">
        <f>+G29*F29</f>
        <v>24000</v>
      </c>
      <c r="I29" s="3"/>
      <c r="J29" s="3"/>
      <c r="K29" s="8"/>
    </row>
    <row r="30" spans="1:11" ht="14" thickBot="1" x14ac:dyDescent="0.2">
      <c r="A30" s="18"/>
      <c r="B30" s="2"/>
      <c r="C30" s="3"/>
      <c r="D30" s="3"/>
      <c r="E30" s="3"/>
      <c r="F30" s="9">
        <v>100</v>
      </c>
      <c r="G30" s="10">
        <f>+J26</f>
        <v>140</v>
      </c>
      <c r="H30" s="11">
        <f>+F30*G30</f>
        <v>14000</v>
      </c>
      <c r="I30" s="3"/>
      <c r="J30" s="3"/>
      <c r="K30" s="8"/>
    </row>
    <row r="31" spans="1:11" x14ac:dyDescent="0.15">
      <c r="A31" s="18" t="s">
        <v>14</v>
      </c>
      <c r="B31" s="2" t="s">
        <v>22</v>
      </c>
      <c r="C31" s="13">
        <v>500</v>
      </c>
      <c r="D31" s="3">
        <v>150</v>
      </c>
      <c r="E31" s="3">
        <f>+C31*D31</f>
        <v>75000</v>
      </c>
      <c r="F31" s="3"/>
      <c r="G31" s="3"/>
      <c r="H31" s="3"/>
      <c r="I31" s="3">
        <f>+C31</f>
        <v>500</v>
      </c>
      <c r="J31" s="3">
        <f>+D31</f>
        <v>150</v>
      </c>
      <c r="K31" s="8">
        <f>+I31*J31</f>
        <v>75000</v>
      </c>
    </row>
    <row r="32" spans="1:11" ht="14" thickBot="1" x14ac:dyDescent="0.2">
      <c r="A32" s="18"/>
      <c r="B32" s="2"/>
      <c r="C32" s="3"/>
      <c r="D32" s="3"/>
      <c r="E32" s="3"/>
      <c r="F32" s="3"/>
      <c r="G32" s="3"/>
      <c r="H32" s="3"/>
      <c r="I32" s="14">
        <f>+I31+I28</f>
        <v>600</v>
      </c>
      <c r="J32" s="14"/>
      <c r="K32" s="21">
        <f>+K28+K31</f>
        <v>89000</v>
      </c>
    </row>
    <row r="33" spans="1:11" x14ac:dyDescent="0.15">
      <c r="A33" s="18" t="s">
        <v>15</v>
      </c>
      <c r="B33" s="2" t="s">
        <v>21</v>
      </c>
      <c r="C33" s="3"/>
      <c r="D33" s="3"/>
      <c r="E33" s="3"/>
      <c r="F33" s="15">
        <v>400</v>
      </c>
      <c r="G33" s="5"/>
      <c r="H33" s="6">
        <f>+H34+H35</f>
        <v>59000</v>
      </c>
      <c r="I33" s="14">
        <f>I32-F33</f>
        <v>200</v>
      </c>
      <c r="J33" s="14">
        <f>K33/I33</f>
        <v>150</v>
      </c>
      <c r="K33" s="21">
        <f>K32-H33</f>
        <v>30000</v>
      </c>
    </row>
    <row r="34" spans="1:11" x14ac:dyDescent="0.15">
      <c r="A34" s="18"/>
      <c r="B34" s="2"/>
      <c r="C34" s="3"/>
      <c r="D34" s="3"/>
      <c r="E34" s="3"/>
      <c r="F34" s="7">
        <v>100</v>
      </c>
      <c r="G34" s="3">
        <v>140</v>
      </c>
      <c r="H34" s="8">
        <f>+F34*G34</f>
        <v>14000</v>
      </c>
      <c r="I34" s="3"/>
      <c r="J34" s="3"/>
      <c r="K34" s="8"/>
    </row>
    <row r="35" spans="1:11" ht="14" thickBot="1" x14ac:dyDescent="0.2">
      <c r="A35" s="18"/>
      <c r="B35" s="2"/>
      <c r="C35" s="3"/>
      <c r="D35" s="3"/>
      <c r="E35" s="3"/>
      <c r="F35" s="9">
        <v>300</v>
      </c>
      <c r="G35" s="10">
        <v>150</v>
      </c>
      <c r="H35" s="11">
        <f>+F35*G35</f>
        <v>45000</v>
      </c>
      <c r="I35" s="3"/>
      <c r="J35" s="3"/>
      <c r="K35" s="8"/>
    </row>
    <row r="36" spans="1:11" x14ac:dyDescent="0.15">
      <c r="A36" s="18" t="s">
        <v>16</v>
      </c>
      <c r="B36" s="2" t="s">
        <v>22</v>
      </c>
      <c r="C36" s="13">
        <v>200</v>
      </c>
      <c r="D36" s="3">
        <v>160</v>
      </c>
      <c r="E36" s="3">
        <f>+C36*D36</f>
        <v>32000</v>
      </c>
      <c r="F36" s="3"/>
      <c r="G36" s="3"/>
      <c r="H36" s="3"/>
      <c r="I36" s="3">
        <f>+C36</f>
        <v>200</v>
      </c>
      <c r="J36" s="3">
        <f>+D36</f>
        <v>160</v>
      </c>
      <c r="K36" s="8">
        <f>+I36*J36</f>
        <v>32000</v>
      </c>
    </row>
    <row r="37" spans="1:11" x14ac:dyDescent="0.15">
      <c r="A37" s="18"/>
      <c r="B37" s="2"/>
      <c r="C37" s="3"/>
      <c r="D37" s="3"/>
      <c r="E37" s="3"/>
      <c r="F37" s="3"/>
      <c r="G37" s="3"/>
      <c r="H37" s="3"/>
      <c r="I37" s="14">
        <f>+I36+I33</f>
        <v>400</v>
      </c>
      <c r="J37" s="14"/>
      <c r="K37" s="21">
        <f>+K36+K33</f>
        <v>62000</v>
      </c>
    </row>
    <row r="38" spans="1:11" x14ac:dyDescent="0.15">
      <c r="A38" s="18" t="s">
        <v>17</v>
      </c>
      <c r="B38" s="2" t="s">
        <v>22</v>
      </c>
      <c r="C38" s="13">
        <v>400</v>
      </c>
      <c r="D38" s="3">
        <v>170</v>
      </c>
      <c r="E38" s="3">
        <f>+C38*D38</f>
        <v>68000</v>
      </c>
      <c r="F38" s="3"/>
      <c r="G38" s="3"/>
      <c r="H38" s="3"/>
      <c r="I38" s="3">
        <f>I33</f>
        <v>200</v>
      </c>
      <c r="J38" s="3">
        <f>J33</f>
        <v>150</v>
      </c>
      <c r="K38" s="8">
        <f>+I38*J38</f>
        <v>30000</v>
      </c>
    </row>
    <row r="39" spans="1:11" x14ac:dyDescent="0.15">
      <c r="A39" s="18"/>
      <c r="B39" s="2"/>
      <c r="C39" s="3"/>
      <c r="D39" s="3"/>
      <c r="E39" s="3"/>
      <c r="F39" s="3"/>
      <c r="G39" s="3"/>
      <c r="H39" s="3"/>
      <c r="I39" s="3">
        <f>I36</f>
        <v>200</v>
      </c>
      <c r="J39" s="3">
        <f>J36</f>
        <v>160</v>
      </c>
      <c r="K39" s="8">
        <f>+I39*J39</f>
        <v>32000</v>
      </c>
    </row>
    <row r="40" spans="1:11" x14ac:dyDescent="0.15">
      <c r="A40" s="18"/>
      <c r="B40" s="2"/>
      <c r="C40" s="3"/>
      <c r="D40" s="3"/>
      <c r="E40" s="3"/>
      <c r="F40" s="3"/>
      <c r="G40" s="3"/>
      <c r="H40" s="3"/>
      <c r="I40" s="3">
        <f>C38</f>
        <v>400</v>
      </c>
      <c r="J40" s="3">
        <f>D38</f>
        <v>170</v>
      </c>
      <c r="K40" s="8">
        <f>+I40*J40</f>
        <v>68000</v>
      </c>
    </row>
    <row r="41" spans="1:11" x14ac:dyDescent="0.15">
      <c r="A41" s="18"/>
      <c r="B41" s="2"/>
      <c r="C41" s="3"/>
      <c r="D41" s="3"/>
      <c r="E41" s="3"/>
      <c r="F41" s="3"/>
      <c r="G41" s="3"/>
      <c r="H41" s="3"/>
      <c r="I41" s="14">
        <f>SUM(I38:I40)</f>
        <v>800</v>
      </c>
      <c r="J41" s="14"/>
      <c r="K41" s="21">
        <f>SUM(K38:K40)</f>
        <v>130000</v>
      </c>
    </row>
    <row r="42" spans="1:11" x14ac:dyDescent="0.15">
      <c r="A42" s="18" t="s">
        <v>18</v>
      </c>
      <c r="B42" s="2" t="s">
        <v>22</v>
      </c>
      <c r="C42" s="13">
        <v>300</v>
      </c>
      <c r="D42" s="3">
        <v>200</v>
      </c>
      <c r="E42" s="3">
        <f>+C42*D42</f>
        <v>60000</v>
      </c>
      <c r="F42" s="3"/>
      <c r="G42" s="3"/>
      <c r="H42" s="3"/>
      <c r="I42" s="3">
        <f t="shared" ref="I42:J44" si="3">I38</f>
        <v>200</v>
      </c>
      <c r="J42" s="3">
        <f t="shared" si="3"/>
        <v>150</v>
      </c>
      <c r="K42" s="8">
        <f>+I42*J42</f>
        <v>30000</v>
      </c>
    </row>
    <row r="43" spans="1:11" x14ac:dyDescent="0.15">
      <c r="A43" s="18"/>
      <c r="B43" s="2"/>
      <c r="C43" s="3"/>
      <c r="D43" s="3"/>
      <c r="E43" s="3"/>
      <c r="F43" s="3"/>
      <c r="G43" s="3"/>
      <c r="H43" s="3"/>
      <c r="I43" s="3">
        <f t="shared" si="3"/>
        <v>200</v>
      </c>
      <c r="J43" s="3">
        <f t="shared" si="3"/>
        <v>160</v>
      </c>
      <c r="K43" s="8">
        <f>+I43*J43</f>
        <v>32000</v>
      </c>
    </row>
    <row r="44" spans="1:11" x14ac:dyDescent="0.15">
      <c r="A44" s="18"/>
      <c r="B44" s="2"/>
      <c r="C44" s="3"/>
      <c r="D44" s="3"/>
      <c r="E44" s="3"/>
      <c r="F44" s="3"/>
      <c r="G44" s="3"/>
      <c r="H44" s="3"/>
      <c r="I44" s="3">
        <f t="shared" si="3"/>
        <v>400</v>
      </c>
      <c r="J44" s="3">
        <f t="shared" si="3"/>
        <v>170</v>
      </c>
      <c r="K44" s="8">
        <f>+I44*J44</f>
        <v>68000</v>
      </c>
    </row>
    <row r="45" spans="1:11" x14ac:dyDescent="0.15">
      <c r="A45" s="18"/>
      <c r="B45" s="2"/>
      <c r="C45" s="3"/>
      <c r="D45" s="3"/>
      <c r="E45" s="3"/>
      <c r="F45" s="3"/>
      <c r="G45" s="3"/>
      <c r="H45" s="3"/>
      <c r="I45" s="3">
        <f>C42</f>
        <v>300</v>
      </c>
      <c r="J45" s="3">
        <f>D42</f>
        <v>200</v>
      </c>
      <c r="K45" s="8">
        <f>+I45*J45</f>
        <v>60000</v>
      </c>
    </row>
    <row r="46" spans="1:11" ht="14" thickBot="1" x14ac:dyDescent="0.2">
      <c r="A46" s="18"/>
      <c r="B46" s="2"/>
      <c r="C46" s="3"/>
      <c r="D46" s="3"/>
      <c r="E46" s="3"/>
      <c r="F46" s="3"/>
      <c r="G46" s="3"/>
      <c r="H46" s="3"/>
      <c r="I46" s="14">
        <f>SUM(I42:I45)</f>
        <v>1100</v>
      </c>
      <c r="J46" s="14"/>
      <c r="K46" s="21">
        <f>SUM(K42:K45)</f>
        <v>190000</v>
      </c>
    </row>
    <row r="47" spans="1:11" x14ac:dyDescent="0.15">
      <c r="A47" s="18" t="s">
        <v>19</v>
      </c>
      <c r="B47" s="2" t="s">
        <v>21</v>
      </c>
      <c r="C47" s="3"/>
      <c r="D47" s="3"/>
      <c r="E47" s="3"/>
      <c r="F47" s="15">
        <v>700</v>
      </c>
      <c r="G47" s="5"/>
      <c r="H47" s="6">
        <f>SUM(H48:H50)</f>
        <v>113000</v>
      </c>
      <c r="I47" s="14">
        <f>+I46-F47</f>
        <v>400</v>
      </c>
      <c r="J47" s="14"/>
      <c r="K47" s="21">
        <f>+K49+K48</f>
        <v>77000</v>
      </c>
    </row>
    <row r="48" spans="1:11" x14ac:dyDescent="0.15">
      <c r="A48" s="18"/>
      <c r="B48" s="2"/>
      <c r="C48" s="3"/>
      <c r="D48" s="3"/>
      <c r="E48" s="3"/>
      <c r="F48" s="7">
        <v>200</v>
      </c>
      <c r="G48" s="3">
        <v>150</v>
      </c>
      <c r="H48" s="8">
        <f>+F48*G48</f>
        <v>30000</v>
      </c>
      <c r="I48" s="3">
        <v>100</v>
      </c>
      <c r="J48" s="3">
        <v>170</v>
      </c>
      <c r="K48" s="8">
        <f>+I48*J48</f>
        <v>17000</v>
      </c>
    </row>
    <row r="49" spans="1:11" x14ac:dyDescent="0.15">
      <c r="A49" s="18"/>
      <c r="B49" s="2"/>
      <c r="C49" s="3"/>
      <c r="D49" s="3"/>
      <c r="E49" s="3"/>
      <c r="F49" s="7">
        <v>200</v>
      </c>
      <c r="G49" s="3">
        <v>160</v>
      </c>
      <c r="H49" s="8">
        <f>+G49*F49</f>
        <v>32000</v>
      </c>
      <c r="I49" s="3">
        <v>300</v>
      </c>
      <c r="J49" s="3">
        <v>200</v>
      </c>
      <c r="K49" s="8">
        <f>+I49*J49</f>
        <v>60000</v>
      </c>
    </row>
    <row r="50" spans="1:11" ht="14" thickBot="1" x14ac:dyDescent="0.2">
      <c r="A50" s="18"/>
      <c r="B50" s="2"/>
      <c r="C50" s="3"/>
      <c r="D50" s="3"/>
      <c r="E50" s="3"/>
      <c r="F50" s="9">
        <v>300</v>
      </c>
      <c r="G50" s="10">
        <v>170</v>
      </c>
      <c r="H50" s="11">
        <f>+G50*F50</f>
        <v>51000</v>
      </c>
      <c r="I50" s="3"/>
      <c r="J50" s="3"/>
      <c r="K50" s="8"/>
    </row>
    <row r="51" spans="1:11" x14ac:dyDescent="0.15">
      <c r="A51" s="18"/>
      <c r="B51" s="2"/>
      <c r="C51" s="3"/>
      <c r="D51" s="3"/>
      <c r="E51" s="4">
        <f>SUM(E19:E49)</f>
        <v>339000</v>
      </c>
      <c r="F51" s="3"/>
      <c r="G51" s="3"/>
      <c r="H51" s="4">
        <f>+H47+H20+H23+H28+H33</f>
        <v>262000</v>
      </c>
      <c r="I51" s="3">
        <f>SUM(I48:I49)</f>
        <v>400</v>
      </c>
      <c r="J51" s="3"/>
      <c r="K51" s="20">
        <f>+E51-H51</f>
        <v>77000</v>
      </c>
    </row>
    <row r="52" spans="1:11" ht="23" x14ac:dyDescent="0.15">
      <c r="A52" s="41" t="s">
        <v>25</v>
      </c>
      <c r="B52" s="42"/>
      <c r="C52" s="43" t="s">
        <v>0</v>
      </c>
      <c r="D52" s="43"/>
      <c r="E52" s="43"/>
      <c r="F52" s="43" t="s">
        <v>1</v>
      </c>
      <c r="G52" s="43"/>
      <c r="H52" s="43"/>
      <c r="I52" s="43" t="s">
        <v>6</v>
      </c>
      <c r="J52" s="43"/>
      <c r="K52" s="44"/>
    </row>
    <row r="53" spans="1:11" x14ac:dyDescent="0.15">
      <c r="A53" s="16" t="s">
        <v>9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3</v>
      </c>
      <c r="G53" s="1" t="s">
        <v>4</v>
      </c>
      <c r="H53" s="1" t="s">
        <v>5</v>
      </c>
      <c r="I53" s="1" t="s">
        <v>3</v>
      </c>
      <c r="J53" s="1" t="s">
        <v>4</v>
      </c>
      <c r="K53" s="17" t="s">
        <v>5</v>
      </c>
    </row>
    <row r="54" spans="1:11" x14ac:dyDescent="0.15">
      <c r="A54" s="18" t="s">
        <v>7</v>
      </c>
      <c r="B54" s="2" t="s">
        <v>20</v>
      </c>
      <c r="C54" s="13">
        <v>400</v>
      </c>
      <c r="D54" s="3">
        <v>100</v>
      </c>
      <c r="E54" s="3">
        <f>+C54*D54</f>
        <v>40000</v>
      </c>
      <c r="F54" s="3"/>
      <c r="G54" s="3"/>
      <c r="H54" s="3"/>
      <c r="I54" s="13">
        <f>+C54</f>
        <v>400</v>
      </c>
      <c r="J54" s="3"/>
      <c r="K54" s="19">
        <f>+E54</f>
        <v>40000</v>
      </c>
    </row>
    <row r="55" spans="1:11" x14ac:dyDescent="0.15">
      <c r="A55" s="18" t="s">
        <v>8</v>
      </c>
      <c r="B55" s="2" t="s">
        <v>21</v>
      </c>
      <c r="C55" s="3"/>
      <c r="D55" s="3"/>
      <c r="E55" s="3"/>
      <c r="F55" s="13">
        <v>100</v>
      </c>
      <c r="G55" s="3">
        <v>100</v>
      </c>
      <c r="H55" s="4">
        <f>+F55*G55</f>
        <v>10000</v>
      </c>
      <c r="I55" s="13">
        <f>+I54+C55-F55</f>
        <v>300</v>
      </c>
      <c r="J55" s="3"/>
      <c r="K55" s="19">
        <f>+K54+E55-H55</f>
        <v>30000</v>
      </c>
    </row>
    <row r="56" spans="1:11" x14ac:dyDescent="0.15">
      <c r="A56" s="18" t="s">
        <v>10</v>
      </c>
      <c r="B56" s="2" t="s">
        <v>22</v>
      </c>
      <c r="C56" s="13">
        <v>300</v>
      </c>
      <c r="D56" s="3">
        <v>120</v>
      </c>
      <c r="E56" s="3">
        <f>+C56*D56</f>
        <v>36000</v>
      </c>
      <c r="F56" s="3"/>
      <c r="G56" s="3"/>
      <c r="H56" s="3"/>
      <c r="I56" s="13">
        <f t="shared" ref="I56:I69" si="4">+I55+C56-F56</f>
        <v>600</v>
      </c>
      <c r="J56" s="3"/>
      <c r="K56" s="19">
        <f t="shared" ref="K56:K68" si="5">+K55+E56-H56</f>
        <v>66000</v>
      </c>
    </row>
    <row r="57" spans="1:11" x14ac:dyDescent="0.15">
      <c r="A57" s="18" t="s">
        <v>11</v>
      </c>
      <c r="B57" s="2" t="s">
        <v>21</v>
      </c>
      <c r="C57" s="3"/>
      <c r="D57" s="3"/>
      <c r="E57" s="3"/>
      <c r="F57" s="13">
        <v>400</v>
      </c>
      <c r="G57" s="3"/>
      <c r="H57" s="4">
        <f>+H58+H59</f>
        <v>46000</v>
      </c>
      <c r="I57" s="13">
        <f t="shared" si="4"/>
        <v>200</v>
      </c>
      <c r="J57" s="3"/>
      <c r="K57" s="19">
        <f t="shared" si="5"/>
        <v>20000</v>
      </c>
    </row>
    <row r="58" spans="1:11" x14ac:dyDescent="0.15">
      <c r="A58" s="18"/>
      <c r="B58" s="2"/>
      <c r="C58" s="3"/>
      <c r="D58" s="3"/>
      <c r="E58" s="3"/>
      <c r="F58" s="3">
        <v>300</v>
      </c>
      <c r="G58" s="3">
        <v>120</v>
      </c>
      <c r="H58" s="3">
        <f>+G58*F58</f>
        <v>36000</v>
      </c>
      <c r="I58" s="3"/>
      <c r="J58" s="3"/>
      <c r="K58" s="8"/>
    </row>
    <row r="59" spans="1:11" x14ac:dyDescent="0.15">
      <c r="A59" s="18"/>
      <c r="B59" s="2"/>
      <c r="C59" s="3"/>
      <c r="D59" s="3"/>
      <c r="E59" s="3"/>
      <c r="F59" s="3">
        <v>100</v>
      </c>
      <c r="G59" s="3">
        <v>100</v>
      </c>
      <c r="H59" s="3">
        <f>+F59*G59</f>
        <v>10000</v>
      </c>
      <c r="I59" s="3"/>
      <c r="J59" s="3"/>
      <c r="K59" s="8"/>
    </row>
    <row r="60" spans="1:11" x14ac:dyDescent="0.15">
      <c r="A60" s="18" t="s">
        <v>12</v>
      </c>
      <c r="B60" s="2" t="s">
        <v>22</v>
      </c>
      <c r="C60" s="13">
        <v>200</v>
      </c>
      <c r="D60" s="3">
        <v>140</v>
      </c>
      <c r="E60" s="3">
        <f>+C60*D60</f>
        <v>28000</v>
      </c>
      <c r="F60" s="3"/>
      <c r="G60" s="3"/>
      <c r="H60" s="3"/>
      <c r="I60" s="13">
        <f>+I57+C60-F60</f>
        <v>400</v>
      </c>
      <c r="J60" s="3"/>
      <c r="K60" s="8">
        <f>+K57+E60-H60</f>
        <v>48000</v>
      </c>
    </row>
    <row r="61" spans="1:11" x14ac:dyDescent="0.15">
      <c r="A61" s="18" t="s">
        <v>13</v>
      </c>
      <c r="B61" s="2" t="s">
        <v>21</v>
      </c>
      <c r="C61" s="3"/>
      <c r="D61" s="3"/>
      <c r="E61" s="3"/>
      <c r="F61" s="13">
        <v>300</v>
      </c>
      <c r="G61" s="3"/>
      <c r="H61" s="4">
        <f>+H62+H63</f>
        <v>38000</v>
      </c>
      <c r="I61" s="13">
        <f t="shared" si="4"/>
        <v>100</v>
      </c>
      <c r="J61" s="3"/>
      <c r="K61" s="8">
        <f t="shared" si="5"/>
        <v>10000</v>
      </c>
    </row>
    <row r="62" spans="1:11" x14ac:dyDescent="0.15">
      <c r="A62" s="18"/>
      <c r="B62" s="2"/>
      <c r="C62" s="3"/>
      <c r="D62" s="3"/>
      <c r="E62" s="3"/>
      <c r="F62" s="12">
        <v>200</v>
      </c>
      <c r="G62" s="3">
        <f>+D60</f>
        <v>140</v>
      </c>
      <c r="H62" s="3">
        <f>+F62*G62</f>
        <v>28000</v>
      </c>
      <c r="I62" s="13"/>
      <c r="J62" s="3"/>
      <c r="K62" s="8"/>
    </row>
    <row r="63" spans="1:11" x14ac:dyDescent="0.15">
      <c r="A63" s="18"/>
      <c r="B63" s="2"/>
      <c r="C63" s="3"/>
      <c r="D63" s="3"/>
      <c r="E63" s="3"/>
      <c r="F63" s="12">
        <v>100</v>
      </c>
      <c r="G63" s="3">
        <v>100</v>
      </c>
      <c r="H63" s="3">
        <f>+F63*G63</f>
        <v>10000</v>
      </c>
      <c r="I63" s="13"/>
      <c r="J63" s="3"/>
      <c r="K63" s="8"/>
    </row>
    <row r="64" spans="1:11" x14ac:dyDescent="0.15">
      <c r="A64" s="18" t="s">
        <v>14</v>
      </c>
      <c r="B64" s="2" t="s">
        <v>22</v>
      </c>
      <c r="C64" s="13">
        <v>500</v>
      </c>
      <c r="D64" s="3">
        <v>150</v>
      </c>
      <c r="E64" s="3">
        <f>+C64*D64</f>
        <v>75000</v>
      </c>
      <c r="F64" s="3"/>
      <c r="G64" s="3"/>
      <c r="H64" s="3"/>
      <c r="I64" s="13">
        <f>+I61+C64-F64</f>
        <v>600</v>
      </c>
      <c r="J64" s="3"/>
      <c r="K64" s="8">
        <f>+K61+E64-H64</f>
        <v>85000</v>
      </c>
    </row>
    <row r="65" spans="1:11" x14ac:dyDescent="0.15">
      <c r="A65" s="18" t="s">
        <v>15</v>
      </c>
      <c r="B65" s="2" t="s">
        <v>21</v>
      </c>
      <c r="C65" s="3"/>
      <c r="D65" s="3"/>
      <c r="E65" s="3"/>
      <c r="F65" s="13">
        <v>400</v>
      </c>
      <c r="G65" s="3">
        <v>150</v>
      </c>
      <c r="H65" s="4">
        <f>+F65*G65</f>
        <v>60000</v>
      </c>
      <c r="I65" s="13">
        <f t="shared" si="4"/>
        <v>200</v>
      </c>
      <c r="J65" s="3"/>
      <c r="K65" s="8">
        <f t="shared" si="5"/>
        <v>25000</v>
      </c>
    </row>
    <row r="66" spans="1:11" x14ac:dyDescent="0.15">
      <c r="A66" s="18" t="s">
        <v>16</v>
      </c>
      <c r="B66" s="2" t="s">
        <v>22</v>
      </c>
      <c r="C66" s="13">
        <v>200</v>
      </c>
      <c r="D66" s="3">
        <v>160</v>
      </c>
      <c r="E66" s="3">
        <f>+C66*D66</f>
        <v>32000</v>
      </c>
      <c r="F66" s="3"/>
      <c r="G66" s="3"/>
      <c r="H66" s="3"/>
      <c r="I66" s="13">
        <f t="shared" si="4"/>
        <v>400</v>
      </c>
      <c r="J66" s="3"/>
      <c r="K66" s="8">
        <f t="shared" si="5"/>
        <v>57000</v>
      </c>
    </row>
    <row r="67" spans="1:11" x14ac:dyDescent="0.15">
      <c r="A67" s="18" t="s">
        <v>17</v>
      </c>
      <c r="B67" s="2" t="s">
        <v>22</v>
      </c>
      <c r="C67" s="13">
        <v>400</v>
      </c>
      <c r="D67" s="3">
        <v>170</v>
      </c>
      <c r="E67" s="3">
        <f>+C67*D67</f>
        <v>68000</v>
      </c>
      <c r="F67" s="3"/>
      <c r="G67" s="3"/>
      <c r="H67" s="3"/>
      <c r="I67" s="13">
        <f t="shared" si="4"/>
        <v>800</v>
      </c>
      <c r="J67" s="3"/>
      <c r="K67" s="8">
        <f t="shared" si="5"/>
        <v>125000</v>
      </c>
    </row>
    <row r="68" spans="1:11" x14ac:dyDescent="0.15">
      <c r="A68" s="18" t="s">
        <v>18</v>
      </c>
      <c r="B68" s="2" t="s">
        <v>22</v>
      </c>
      <c r="C68" s="13">
        <v>300</v>
      </c>
      <c r="D68" s="3">
        <v>200</v>
      </c>
      <c r="E68" s="3">
        <f>+C68*D68</f>
        <v>60000</v>
      </c>
      <c r="F68" s="3"/>
      <c r="G68" s="3"/>
      <c r="H68" s="3"/>
      <c r="I68" s="13">
        <f t="shared" si="4"/>
        <v>1100</v>
      </c>
      <c r="J68" s="3"/>
      <c r="K68" s="8">
        <f t="shared" si="5"/>
        <v>185000</v>
      </c>
    </row>
    <row r="69" spans="1:11" x14ac:dyDescent="0.15">
      <c r="A69" s="18" t="s">
        <v>19</v>
      </c>
      <c r="B69" s="2" t="s">
        <v>21</v>
      </c>
      <c r="C69" s="3"/>
      <c r="D69" s="3"/>
      <c r="E69" s="3"/>
      <c r="F69" s="13">
        <v>700</v>
      </c>
      <c r="G69" s="3"/>
      <c r="H69" s="4">
        <f>SUM(H70:H71)</f>
        <v>140000</v>
      </c>
      <c r="I69" s="13">
        <f t="shared" si="4"/>
        <v>400</v>
      </c>
      <c r="J69" s="3"/>
      <c r="K69" s="22">
        <f>+K68+E69-H69</f>
        <v>45000</v>
      </c>
    </row>
    <row r="70" spans="1:11" x14ac:dyDescent="0.15">
      <c r="A70" s="18"/>
      <c r="B70" s="2"/>
      <c r="C70" s="3"/>
      <c r="D70" s="3"/>
      <c r="E70" s="3"/>
      <c r="F70" s="3">
        <v>300</v>
      </c>
      <c r="G70" s="3">
        <v>200</v>
      </c>
      <c r="H70" s="3">
        <f>+F70*G70</f>
        <v>60000</v>
      </c>
      <c r="I70" s="3"/>
      <c r="J70" s="3"/>
      <c r="K70" s="8"/>
    </row>
    <row r="71" spans="1:11" x14ac:dyDescent="0.15">
      <c r="A71" s="18"/>
      <c r="B71" s="2"/>
      <c r="C71" s="3"/>
      <c r="D71" s="3"/>
      <c r="E71" s="3"/>
      <c r="F71" s="3">
        <v>400</v>
      </c>
      <c r="G71" s="3">
        <v>200</v>
      </c>
      <c r="H71" s="3">
        <f>+F71*G71</f>
        <v>80000</v>
      </c>
      <c r="I71" s="3"/>
      <c r="J71" s="3"/>
      <c r="K71" s="8"/>
    </row>
    <row r="72" spans="1:11" ht="14" thickBot="1" x14ac:dyDescent="0.2">
      <c r="A72" s="23"/>
      <c r="B72" s="24"/>
      <c r="C72" s="24"/>
      <c r="D72" s="24"/>
      <c r="E72" s="25">
        <f>SUM(E54:E68)</f>
        <v>339000</v>
      </c>
      <c r="F72" s="24"/>
      <c r="G72" s="24"/>
      <c r="H72" s="25">
        <f>+H69+H65+H61+H57+H55</f>
        <v>294000</v>
      </c>
      <c r="I72" s="24"/>
      <c r="J72" s="24"/>
      <c r="K72" s="26">
        <f>+E72-H72</f>
        <v>45000</v>
      </c>
    </row>
  </sheetData>
  <mergeCells count="13">
    <mergeCell ref="C17:E17"/>
    <mergeCell ref="F17:H17"/>
    <mergeCell ref="I17:K17"/>
    <mergeCell ref="A52:B52"/>
    <mergeCell ref="C52:E52"/>
    <mergeCell ref="F52:H52"/>
    <mergeCell ref="I52:K52"/>
    <mergeCell ref="A17:B17"/>
    <mergeCell ref="A1:K1"/>
    <mergeCell ref="A2:B2"/>
    <mergeCell ref="C2:E2"/>
    <mergeCell ref="F2:H2"/>
    <mergeCell ref="I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7CB8-7BE7-2447-9884-234CA0050C9A}">
  <dimension ref="A1:I31"/>
  <sheetViews>
    <sheetView tabSelected="1" zoomScale="210" zoomScaleNormal="210" workbookViewId="0">
      <selection activeCell="A31" sqref="A31:I31"/>
    </sheetView>
  </sheetViews>
  <sheetFormatPr baseColWidth="10" defaultRowHeight="13" x14ac:dyDescent="0.15"/>
  <cols>
    <col min="1" max="1" width="13.83203125" customWidth="1"/>
    <col min="2" max="2" width="18" customWidth="1"/>
    <col min="5" max="5" width="1.83203125" customWidth="1"/>
    <col min="7" max="7" width="20" customWidth="1"/>
  </cols>
  <sheetData>
    <row r="1" spans="1:9" s="45" customFormat="1" ht="14" thickBot="1" x14ac:dyDescent="0.2">
      <c r="A1" s="58" t="s">
        <v>42</v>
      </c>
      <c r="B1" s="59"/>
      <c r="C1" s="61" t="s">
        <v>44</v>
      </c>
      <c r="D1" s="60" t="s">
        <v>45</v>
      </c>
    </row>
    <row r="2" spans="1:9" x14ac:dyDescent="0.15">
      <c r="A2" s="46" t="s">
        <v>28</v>
      </c>
      <c r="B2" s="47"/>
      <c r="C2" s="57">
        <v>20000</v>
      </c>
      <c r="D2" s="48"/>
    </row>
    <row r="3" spans="1:9" x14ac:dyDescent="0.15">
      <c r="A3" s="49"/>
      <c r="B3" s="50" t="s">
        <v>29</v>
      </c>
      <c r="C3" s="49"/>
      <c r="D3" s="52">
        <v>20000</v>
      </c>
    </row>
    <row r="4" spans="1:9" ht="14" thickBot="1" x14ac:dyDescent="0.2">
      <c r="A4" s="53" t="s">
        <v>43</v>
      </c>
      <c r="B4" s="54"/>
      <c r="C4" s="62"/>
      <c r="D4" s="55"/>
    </row>
    <row r="5" spans="1:9" x14ac:dyDescent="0.15">
      <c r="A5" s="46" t="s">
        <v>30</v>
      </c>
      <c r="B5" s="47"/>
      <c r="C5" s="57">
        <v>20000</v>
      </c>
      <c r="D5" s="48"/>
    </row>
    <row r="6" spans="1:9" x14ac:dyDescent="0.15">
      <c r="A6" s="49"/>
      <c r="B6" s="50" t="s">
        <v>31</v>
      </c>
      <c r="C6" s="49"/>
      <c r="D6" s="52">
        <v>20000</v>
      </c>
    </row>
    <row r="7" spans="1:9" ht="14" thickBot="1" x14ac:dyDescent="0.2">
      <c r="A7" s="53" t="s">
        <v>46</v>
      </c>
      <c r="B7" s="56"/>
      <c r="C7" s="62"/>
      <c r="D7" s="55"/>
    </row>
    <row r="8" spans="1:9" x14ac:dyDescent="0.15">
      <c r="A8" s="57" t="str">
        <f>B6</f>
        <v>57.02.01</v>
      </c>
      <c r="B8" s="47"/>
      <c r="C8" s="57">
        <v>10000</v>
      </c>
      <c r="D8" s="48"/>
    </row>
    <row r="9" spans="1:9" x14ac:dyDescent="0.15">
      <c r="A9" s="49"/>
      <c r="B9" s="51" t="str">
        <f>A2</f>
        <v>30.97</v>
      </c>
      <c r="C9" s="49"/>
      <c r="D9" s="52">
        <v>10000</v>
      </c>
    </row>
    <row r="10" spans="1:9" ht="14" thickBot="1" x14ac:dyDescent="0.2">
      <c r="A10" s="63" t="s">
        <v>47</v>
      </c>
      <c r="B10" s="51"/>
      <c r="C10" s="49"/>
      <c r="D10" s="52"/>
    </row>
    <row r="11" spans="1:9" x14ac:dyDescent="0.15">
      <c r="A11" s="64" t="s">
        <v>48</v>
      </c>
      <c r="B11" s="65"/>
      <c r="C11" s="66" t="s">
        <v>44</v>
      </c>
      <c r="D11" s="67" t="s">
        <v>45</v>
      </c>
      <c r="F11" s="64" t="s">
        <v>49</v>
      </c>
      <c r="G11" s="65"/>
      <c r="H11" s="66" t="s">
        <v>44</v>
      </c>
      <c r="I11" s="67" t="s">
        <v>45</v>
      </c>
    </row>
    <row r="12" spans="1:9" x14ac:dyDescent="0.15">
      <c r="A12" s="63" t="s">
        <v>32</v>
      </c>
      <c r="B12" s="51"/>
      <c r="C12" s="51">
        <v>1000</v>
      </c>
      <c r="D12" s="52"/>
      <c r="E12" s="51"/>
      <c r="F12" s="63" t="s">
        <v>32</v>
      </c>
      <c r="G12" s="51"/>
      <c r="H12" s="51">
        <v>1000</v>
      </c>
      <c r="I12" s="52"/>
    </row>
    <row r="13" spans="1:9" x14ac:dyDescent="0.15">
      <c r="A13" s="63" t="s">
        <v>33</v>
      </c>
      <c r="B13" s="51"/>
      <c r="C13" s="51">
        <v>1000</v>
      </c>
      <c r="D13" s="52"/>
      <c r="E13" s="51"/>
      <c r="F13" s="49"/>
      <c r="G13" s="50" t="s">
        <v>33</v>
      </c>
      <c r="H13" s="51"/>
      <c r="I13" s="52">
        <v>1000</v>
      </c>
    </row>
    <row r="14" spans="1:9" x14ac:dyDescent="0.15">
      <c r="A14" s="63" t="s">
        <v>34</v>
      </c>
      <c r="B14" s="51"/>
      <c r="C14" s="51">
        <v>480</v>
      </c>
      <c r="D14" s="52"/>
      <c r="E14" s="51"/>
      <c r="F14" s="49"/>
      <c r="G14" s="51"/>
      <c r="H14" s="51"/>
      <c r="I14" s="52"/>
    </row>
    <row r="15" spans="1:9" ht="14" thickBot="1" x14ac:dyDescent="0.2">
      <c r="A15" s="49"/>
      <c r="B15" s="50" t="s">
        <v>35</v>
      </c>
      <c r="C15" s="51"/>
      <c r="D15" s="52">
        <v>2480</v>
      </c>
      <c r="E15" s="51"/>
      <c r="F15" s="49"/>
      <c r="G15" s="51"/>
      <c r="H15" s="51"/>
      <c r="I15" s="52"/>
    </row>
    <row r="16" spans="1:9" ht="14" thickBot="1" x14ac:dyDescent="0.2">
      <c r="A16" s="68" t="s">
        <v>50</v>
      </c>
      <c r="B16" s="69"/>
      <c r="C16" s="69"/>
      <c r="D16" s="69"/>
      <c r="E16" s="69"/>
      <c r="F16" s="69"/>
      <c r="G16" s="69"/>
      <c r="H16" s="69"/>
      <c r="I16" s="70"/>
    </row>
    <row r="17" spans="1:9" x14ac:dyDescent="0.15">
      <c r="A17" s="46" t="s">
        <v>36</v>
      </c>
      <c r="B17" s="47"/>
      <c r="C17" s="47">
        <v>500</v>
      </c>
      <c r="D17" s="48"/>
      <c r="F17" s="46" t="s">
        <v>37</v>
      </c>
      <c r="G17" s="47"/>
      <c r="H17" s="47">
        <v>500</v>
      </c>
      <c r="I17" s="48"/>
    </row>
    <row r="18" spans="1:9" x14ac:dyDescent="0.15">
      <c r="A18" s="49"/>
      <c r="B18" s="50" t="s">
        <v>37</v>
      </c>
      <c r="C18" s="51"/>
      <c r="D18" s="52">
        <v>500</v>
      </c>
      <c r="F18" s="63" t="s">
        <v>36</v>
      </c>
      <c r="G18" s="51"/>
      <c r="H18" s="51">
        <v>500</v>
      </c>
      <c r="I18" s="52"/>
    </row>
    <row r="19" spans="1:9" x14ac:dyDescent="0.15">
      <c r="A19" s="49"/>
      <c r="B19" s="51"/>
      <c r="C19" s="51"/>
      <c r="D19" s="52"/>
      <c r="F19" s="63" t="s">
        <v>34</v>
      </c>
      <c r="G19" s="51"/>
      <c r="H19" s="51">
        <v>60</v>
      </c>
      <c r="I19" s="52"/>
    </row>
    <row r="20" spans="1:9" ht="14" thickBot="1" x14ac:dyDescent="0.2">
      <c r="A20" s="49"/>
      <c r="B20" s="51"/>
      <c r="C20" s="51"/>
      <c r="D20" s="52"/>
      <c r="F20" s="49"/>
      <c r="G20" s="50" t="s">
        <v>35</v>
      </c>
      <c r="H20" s="51"/>
      <c r="I20" s="52">
        <v>1060</v>
      </c>
    </row>
    <row r="21" spans="1:9" ht="14" thickBot="1" x14ac:dyDescent="0.2">
      <c r="A21" s="68" t="s">
        <v>51</v>
      </c>
      <c r="B21" s="69"/>
      <c r="C21" s="69"/>
      <c r="D21" s="69"/>
      <c r="E21" s="69"/>
      <c r="F21" s="69"/>
      <c r="G21" s="69"/>
      <c r="H21" s="69"/>
      <c r="I21" s="70"/>
    </row>
    <row r="22" spans="1:9" x14ac:dyDescent="0.15">
      <c r="A22" s="46" t="s">
        <v>35</v>
      </c>
      <c r="B22" s="47"/>
      <c r="C22" s="47">
        <v>7440</v>
      </c>
      <c r="D22" s="48"/>
      <c r="F22" s="46" t="s">
        <v>39</v>
      </c>
      <c r="G22" s="47"/>
      <c r="H22" s="47">
        <v>5000</v>
      </c>
      <c r="I22" s="48"/>
    </row>
    <row r="23" spans="1:9" x14ac:dyDescent="0.15">
      <c r="A23" s="49"/>
      <c r="B23" s="50" t="s">
        <v>38</v>
      </c>
      <c r="C23" s="51"/>
      <c r="D23" s="52">
        <v>1000</v>
      </c>
      <c r="F23" s="49"/>
      <c r="G23" s="50" t="s">
        <v>38</v>
      </c>
      <c r="H23" s="51"/>
      <c r="I23" s="52">
        <v>5000</v>
      </c>
    </row>
    <row r="24" spans="1:9" x14ac:dyDescent="0.15">
      <c r="A24" s="49"/>
      <c r="B24" s="50" t="s">
        <v>39</v>
      </c>
      <c r="C24" s="51"/>
      <c r="D24" s="52">
        <v>5000</v>
      </c>
      <c r="F24" s="49"/>
      <c r="G24" s="51"/>
      <c r="H24" s="51"/>
      <c r="I24" s="52"/>
    </row>
    <row r="25" spans="1:9" ht="14" thickBot="1" x14ac:dyDescent="0.2">
      <c r="A25" s="49"/>
      <c r="B25" s="50" t="s">
        <v>34</v>
      </c>
      <c r="C25" s="51"/>
      <c r="D25" s="52">
        <v>1440</v>
      </c>
      <c r="F25" s="49"/>
      <c r="G25" s="51"/>
      <c r="H25" s="51"/>
      <c r="I25" s="52"/>
    </row>
    <row r="26" spans="1:9" ht="14" thickBot="1" x14ac:dyDescent="0.2">
      <c r="A26" s="68" t="s">
        <v>52</v>
      </c>
      <c r="B26" s="69"/>
      <c r="C26" s="69"/>
      <c r="D26" s="69"/>
      <c r="E26" s="69"/>
      <c r="F26" s="69"/>
      <c r="G26" s="69"/>
      <c r="H26" s="69"/>
      <c r="I26" s="70"/>
    </row>
    <row r="27" spans="1:9" x14ac:dyDescent="0.15">
      <c r="A27" s="46" t="s">
        <v>40</v>
      </c>
      <c r="B27" s="47"/>
      <c r="C27" s="47">
        <v>500</v>
      </c>
      <c r="D27" s="48"/>
      <c r="F27" s="46" t="s">
        <v>35</v>
      </c>
      <c r="G27" s="47"/>
      <c r="H27" s="47">
        <v>1060</v>
      </c>
      <c r="I27" s="48"/>
    </row>
    <row r="28" spans="1:9" x14ac:dyDescent="0.15">
      <c r="A28" s="49"/>
      <c r="B28" s="50" t="s">
        <v>41</v>
      </c>
      <c r="C28" s="51"/>
      <c r="D28" s="52">
        <v>500</v>
      </c>
      <c r="F28" s="49"/>
      <c r="G28" s="50" t="s">
        <v>40</v>
      </c>
      <c r="H28" s="51"/>
      <c r="I28" s="52">
        <v>500</v>
      </c>
    </row>
    <row r="29" spans="1:9" x14ac:dyDescent="0.15">
      <c r="A29" s="49"/>
      <c r="B29" s="51"/>
      <c r="C29" s="51"/>
      <c r="D29" s="52"/>
      <c r="F29" s="49"/>
      <c r="G29" s="50" t="s">
        <v>41</v>
      </c>
      <c r="H29" s="51"/>
      <c r="I29" s="52">
        <v>500</v>
      </c>
    </row>
    <row r="30" spans="1:9" ht="14" thickBot="1" x14ac:dyDescent="0.2">
      <c r="A30" s="49"/>
      <c r="B30" s="51"/>
      <c r="C30" s="51"/>
      <c r="D30" s="52"/>
      <c r="F30" s="49"/>
      <c r="G30" s="50" t="s">
        <v>34</v>
      </c>
      <c r="H30" s="51"/>
      <c r="I30" s="52">
        <v>60</v>
      </c>
    </row>
    <row r="31" spans="1:9" ht="14" thickBot="1" x14ac:dyDescent="0.2">
      <c r="A31" s="68" t="s">
        <v>53</v>
      </c>
      <c r="B31" s="69"/>
      <c r="C31" s="69"/>
      <c r="D31" s="69"/>
      <c r="E31" s="69"/>
      <c r="F31" s="69"/>
      <c r="G31" s="69"/>
      <c r="H31" s="69"/>
      <c r="I31" s="70"/>
    </row>
  </sheetData>
  <mergeCells count="4">
    <mergeCell ref="A16:I16"/>
    <mergeCell ref="A21:I21"/>
    <mergeCell ref="A26:I26"/>
    <mergeCell ref="A3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ΠΕΡΙΟΔΙΚΗ ΑΠΟΤΙΜΗΣΗ</vt:lpstr>
      <vt:lpstr>ΔΙΑΡΚΗΣ ΑΠΟΤΙΜΗΣΗ</vt:lpstr>
      <vt:lpstr>μεταβατικοι προβλέψεις</vt:lpstr>
      <vt:lpstr>'ΠΕΡΙΟΔΙΚΗ ΑΠΟΤΙΜΗΣΗ'!Print_Area</vt:lpstr>
    </vt:vector>
  </TitlesOfParts>
  <Company>PIRAEUSBANK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PIRAEUSBANK</dc:creator>
  <cp:lastModifiedBy>Konstantinos Liapis</cp:lastModifiedBy>
  <cp:lastPrinted>2010-04-26T15:41:25Z</cp:lastPrinted>
  <dcterms:created xsi:type="dcterms:W3CDTF">2008-05-15T07:53:10Z</dcterms:created>
  <dcterms:modified xsi:type="dcterms:W3CDTF">2024-01-11T20:34:50Z</dcterms:modified>
</cp:coreProperties>
</file>