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13_ncr:1_{D11F531E-4C3F-4B93-9A30-4D6302496454}" xr6:coauthVersionLast="47" xr6:coauthVersionMax="47" xr10:uidLastSave="{00000000-0000-0000-0000-000000000000}"/>
  <bookViews>
    <workbookView xWindow="-120" yWindow="-120" windowWidth="20730" windowHeight="11160" activeTab="1" xr2:uid="{610AE375-22F9-464E-A09F-1C5B68E92EF0}"/>
  </bookViews>
  <sheets>
    <sheet name="1η ΕΡΓΑΣΙΑ" sheetId="19" r:id="rId1"/>
    <sheet name="ΘΕΜΑ1 ΛΟΓΙΣΤΙΚΟ ΚΥΚΛΩΜΑ" sheetId="8" r:id="rId2"/>
    <sheet name="ΘΕΜΑ 2 ΚΥΚΛΩΜΑ ΠΑΓΙΩΝ" sheetId="9" r:id="rId3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9" l="1"/>
  <c r="F63" i="9"/>
  <c r="F65" i="9"/>
  <c r="B56" i="9"/>
  <c r="B26" i="9"/>
  <c r="B13" i="8"/>
  <c r="E72" i="9" l="1"/>
  <c r="F72" i="9" s="1"/>
  <c r="E73" i="9"/>
  <c r="C84" i="9"/>
  <c r="B84" i="9"/>
  <c r="C83" i="9"/>
  <c r="B83" i="9"/>
  <c r="C82" i="9"/>
  <c r="B82" i="9"/>
  <c r="C81" i="9"/>
  <c r="B81" i="9"/>
  <c r="C80" i="9"/>
  <c r="B80" i="9"/>
  <c r="E65" i="9"/>
  <c r="C66" i="9"/>
  <c r="B66" i="9"/>
  <c r="D66" i="9" s="1"/>
  <c r="D65" i="9"/>
  <c r="C65" i="9"/>
  <c r="B65" i="9"/>
  <c r="C64" i="9"/>
  <c r="D64" i="9" s="1"/>
  <c r="B64" i="9"/>
  <c r="C63" i="9"/>
  <c r="B63" i="9"/>
  <c r="D63" i="9" s="1"/>
  <c r="C62" i="9"/>
  <c r="B62" i="9"/>
  <c r="D62" i="9" s="1"/>
  <c r="E64" i="9" l="1"/>
  <c r="E62" i="9"/>
  <c r="F62" i="9" s="1"/>
  <c r="E66" i="9"/>
  <c r="E63" i="9"/>
  <c r="D80" i="9"/>
  <c r="D81" i="9"/>
  <c r="D82" i="9"/>
  <c r="D83" i="9"/>
  <c r="D84" i="9"/>
  <c r="G62" i="9"/>
  <c r="I62" i="9" s="1"/>
  <c r="D89" i="9" s="1"/>
  <c r="C53" i="9"/>
  <c r="B53" i="9"/>
  <c r="C52" i="9"/>
  <c r="B52" i="9"/>
  <c r="C51" i="9"/>
  <c r="B51" i="9"/>
  <c r="C50" i="9"/>
  <c r="B50" i="9"/>
  <c r="C49" i="9"/>
  <c r="B49" i="9"/>
  <c r="H43" i="9"/>
  <c r="F44" i="9"/>
  <c r="E53" i="9" s="1"/>
  <c r="F43" i="9"/>
  <c r="E37" i="9"/>
  <c r="D36" i="9"/>
  <c r="D35" i="9"/>
  <c r="C36" i="9"/>
  <c r="C37" i="9"/>
  <c r="C38" i="9"/>
  <c r="C39" i="9"/>
  <c r="D39" i="9" s="1"/>
  <c r="C35" i="9"/>
  <c r="B36" i="9"/>
  <c r="B37" i="9"/>
  <c r="D37" i="9" s="1"/>
  <c r="B38" i="9"/>
  <c r="B39" i="9"/>
  <c r="B35" i="9"/>
  <c r="E38" i="9"/>
  <c r="A26" i="9"/>
  <c r="D24" i="9"/>
  <c r="G12" i="9"/>
  <c r="G10" i="9"/>
  <c r="G9" i="9"/>
  <c r="G8" i="9"/>
  <c r="H7" i="9"/>
  <c r="H10" i="9" s="1"/>
  <c r="H3" i="9"/>
  <c r="I5" i="9" s="1"/>
  <c r="D5" i="9"/>
  <c r="F37" i="9" l="1"/>
  <c r="E35" i="9"/>
  <c r="F35" i="9" s="1"/>
  <c r="G35" i="9" s="1"/>
  <c r="G36" i="9" s="1"/>
  <c r="G37" i="9" s="1"/>
  <c r="E36" i="9"/>
  <c r="F36" i="9" s="1"/>
  <c r="I8" i="9"/>
  <c r="I11" i="9" s="1"/>
  <c r="D38" i="9"/>
  <c r="F38" i="9" s="1"/>
  <c r="E39" i="9"/>
  <c r="F39" i="9" s="1"/>
  <c r="E50" i="9"/>
  <c r="H62" i="9"/>
  <c r="G63" i="9" s="1"/>
  <c r="E51" i="9"/>
  <c r="E52" i="9"/>
  <c r="B88" i="9"/>
  <c r="C88" i="9" s="1"/>
  <c r="D88" i="9" s="1"/>
  <c r="E88" i="9" s="1"/>
  <c r="E49" i="9"/>
  <c r="D49" i="9"/>
  <c r="F49" i="9" s="1"/>
  <c r="G49" i="9" s="1"/>
  <c r="H49" i="9" s="1"/>
  <c r="D50" i="9"/>
  <c r="D51" i="9"/>
  <c r="F51" i="9" s="1"/>
  <c r="D52" i="9"/>
  <c r="F52" i="9" s="1"/>
  <c r="D53" i="9"/>
  <c r="I4" i="9"/>
  <c r="F80" i="9" l="1"/>
  <c r="G80" i="9" s="1"/>
  <c r="I63" i="9"/>
  <c r="D90" i="9" s="1"/>
  <c r="G38" i="9"/>
  <c r="I35" i="9"/>
  <c r="B89" i="9" s="1"/>
  <c r="I36" i="9"/>
  <c r="B90" i="9" s="1"/>
  <c r="H36" i="9"/>
  <c r="H37" i="9"/>
  <c r="I37" i="9"/>
  <c r="B91" i="9" s="1"/>
  <c r="H35" i="9"/>
  <c r="H63" i="9"/>
  <c r="I49" i="9"/>
  <c r="C89" i="9" s="1"/>
  <c r="F53" i="9"/>
  <c r="F50" i="9"/>
  <c r="G50" i="9" s="1"/>
  <c r="H80" i="9" l="1"/>
  <c r="I80" i="9"/>
  <c r="F64" i="9"/>
  <c r="G64" i="9" s="1"/>
  <c r="T13" i="8"/>
  <c r="G39" i="9"/>
  <c r="H38" i="9"/>
  <c r="I38" i="9"/>
  <c r="B92" i="9" s="1"/>
  <c r="G51" i="9"/>
  <c r="H50" i="9"/>
  <c r="I50" i="9"/>
  <c r="C90" i="9" s="1"/>
  <c r="E81" i="9" l="1"/>
  <c r="F81" i="9" s="1"/>
  <c r="G81" i="9" s="1"/>
  <c r="I81" i="9" s="1"/>
  <c r="E89" i="9"/>
  <c r="H64" i="9"/>
  <c r="G65" i="9" s="1"/>
  <c r="I64" i="9"/>
  <c r="D91" i="9" s="1"/>
  <c r="S13" i="8"/>
  <c r="V24" i="8"/>
  <c r="S24" i="8"/>
  <c r="V13" i="8"/>
  <c r="I39" i="9"/>
  <c r="B93" i="9" s="1"/>
  <c r="H39" i="9"/>
  <c r="G52" i="9"/>
  <c r="H51" i="9"/>
  <c r="I51" i="9"/>
  <c r="C91" i="9" s="1"/>
  <c r="V25" i="8" l="1"/>
  <c r="V26" i="8" s="1"/>
  <c r="S26" i="8"/>
  <c r="H81" i="9"/>
  <c r="I65" i="9"/>
  <c r="D92" i="9" s="1"/>
  <c r="H65" i="9"/>
  <c r="F66" i="9" s="1"/>
  <c r="G66" i="9" s="1"/>
  <c r="U32" i="8"/>
  <c r="S32" i="8"/>
  <c r="U13" i="8"/>
  <c r="V16" i="8" s="1"/>
  <c r="E82" i="9"/>
  <c r="F82" i="9" s="1"/>
  <c r="G82" i="9" s="1"/>
  <c r="E90" i="9"/>
  <c r="G53" i="9"/>
  <c r="H52" i="9"/>
  <c r="I52" i="9"/>
  <c r="C92" i="9" s="1"/>
  <c r="I66" i="9" l="1"/>
  <c r="D93" i="9" s="1"/>
  <c r="H66" i="9"/>
  <c r="H82" i="9"/>
  <c r="I82" i="9"/>
  <c r="H53" i="9"/>
  <c r="I53" i="9"/>
  <c r="C93" i="9" s="1"/>
  <c r="E91" i="9" l="1"/>
  <c r="E83" i="9"/>
  <c r="F83" i="9" s="1"/>
  <c r="G83" i="9" s="1"/>
  <c r="H83" i="9" l="1"/>
  <c r="I83" i="9"/>
  <c r="E84" i="9" l="1"/>
  <c r="F84" i="9" s="1"/>
  <c r="G84" i="9" s="1"/>
  <c r="E92" i="9"/>
  <c r="H84" i="9" l="1"/>
  <c r="I84" i="9"/>
  <c r="E93" i="9" s="1"/>
</calcChain>
</file>

<file path=xl/sharedStrings.xml><?xml version="1.0" encoding="utf-8"?>
<sst xmlns="http://schemas.openxmlformats.org/spreadsheetml/2006/main" count="205" uniqueCount="142">
  <si>
    <t>ΕΣΟΔΑ</t>
  </si>
  <si>
    <t>ΕΞΟΔΑ</t>
  </si>
  <si>
    <t>ΧΡΕΩΣΗ</t>
  </si>
  <si>
    <t>ΠΙΣΤΩΣΗ</t>
  </si>
  <si>
    <t>Π</t>
  </si>
  <si>
    <t>ΟΝΟΜΑΣΙΑ ΛΟΓΑΡΙΑΣΜΟΥ</t>
  </si>
  <si>
    <t>ΜΗΧΑΝΗΜΑΤΑ</t>
  </si>
  <si>
    <t>ΤΑΜΕΙΟ</t>
  </si>
  <si>
    <t>Χ</t>
  </si>
  <si>
    <t>ΑΠΟΣΒΕΣΕΙΣ</t>
  </si>
  <si>
    <t>ΚΑΘΟΛΙΚΟ</t>
  </si>
  <si>
    <t>ΑΓΟΡΑ ΜΗΧΑΝΗΜΑΤΟΣ</t>
  </si>
  <si>
    <t>ΗΜΕΡΟΛΟΓΙΟ</t>
  </si>
  <si>
    <t>ΣΥΝΟΛΑ</t>
  </si>
  <si>
    <t>ΛΟΓΙΣΤΙΚΑ ΓΕΓΟΝΟΤΑ</t>
  </si>
  <si>
    <t>ΠΟΣΑ</t>
  </si>
  <si>
    <t>ΗΜ/ΝΙΑ</t>
  </si>
  <si>
    <t>ΛΟΓΑΡΙΑΣΜΟΙ /ΑΙΤΙΟΛΟΓΙΑ</t>
  </si>
  <si>
    <t xml:space="preserve">ΙΔΡΥΕΤΑΙ ΜΕ ΚΕΦΑΛΑΙΑ </t>
  </si>
  <si>
    <t>ΜΙΣΘΩΝΕΙ ΧΩΡΟ ΓΡΑΦΕΙΩΝ -ΠΛΗΡΩΝΕΙ 1 ΜΗΝΑ</t>
  </si>
  <si>
    <t>ΤΙΜΟΛΟΓΕΙ ΤΗΝ 1 ΠΑΡΟΧΗ ΥΠΗΡΕΣΙΩΝ ΠΕΛΑΤΗ Α</t>
  </si>
  <si>
    <t>ΠΛΗΡΩΝΕΙ ΣΥΝΕΡΓΑΤΗ ΤΗΣ ΜΕ ΠΟΣΟ</t>
  </si>
  <si>
    <t>ΕΙΣΠΡΑΤΕΙ ΑΠΌ ΤΟΝ ΠΕΛΑΤΗ Α</t>
  </si>
  <si>
    <t>ΤΙΜΟΛΟΓΕΙ ΤΗΝ 2 ΠΑΡΟΧΗ ΥΠΗΡΕΣΙΩΝ ΠΕΛΑΤΗ Β</t>
  </si>
  <si>
    <t>ΕΙΣΠΡΑΤΕΙ ΑΠΌ ΤΟΝ ΠΕΛΑΤΗ Β ΟΛΟ ΤΟ ΠΟΣΟ</t>
  </si>
  <si>
    <t>ΑΓΟΡΑΖΕΙ ΑΝΑΛΩΣΙΜΑ ΤΟΙΣ ΜΕΤΡΗΤΟΙΣ</t>
  </si>
  <si>
    <t>ΠΛΗΡΩΝΕΙ ΑΜΟΙΒΕΣ ΠΡΟΣΩΠΙΚΟΥ</t>
  </si>
  <si>
    <t>ΙΣΟΖΥΓΙΟ ΤΗΣ 10/4/2019</t>
  </si>
  <si>
    <t>ΧΥ</t>
  </si>
  <si>
    <t>ΠΥ</t>
  </si>
  <si>
    <t>ΚΕΡΔΗ</t>
  </si>
  <si>
    <t>ΕΝΕΡΓΗΤΙΚΟ</t>
  </si>
  <si>
    <t>ΠΑΘΗΤΙΚΟ + ΚΑΘΑΡΗ ΘΕΣΗ</t>
  </si>
  <si>
    <t>ΠΑΓΙΑ ΠΕΡΙΟΥΣΙΑΚΑ ΣΤΟΙΧΕΙΑ</t>
  </si>
  <si>
    <t xml:space="preserve">ΕΝΣΩΜΑΤΑ </t>
  </si>
  <si>
    <t xml:space="preserve">ΑΥΛΑ </t>
  </si>
  <si>
    <t>ΒΑΣΙΚΑ ΧΑΡΑΚΤΗΡΙΣΤΙΚΑ ΠΑΓΙΩΝ ΣΤΟΙΧΕΙΩΝ</t>
  </si>
  <si>
    <t>ΤΙΜΟΛΟΓΙΑΚΗ ΑΞΙΑ</t>
  </si>
  <si>
    <t xml:space="preserve">  +ΔΑΠΑΝΕΣ</t>
  </si>
  <si>
    <t>ΩΖ</t>
  </si>
  <si>
    <t>ΧΡΟΝΟΣ ΠΟΥ ΠΑΡΑΓΩΓΙΚΑ ΜΠΟΡΕΙ ΝΑ ΧΡΗΣΙΜΟΠΟΙΗΘΕΙ ΤΟ ΠΑΓΙΟ</t>
  </si>
  <si>
    <t>ΕΤΗ</t>
  </si>
  <si>
    <t>Υ.Α</t>
  </si>
  <si>
    <t>ΠΑΡΑΔΕΙΓΜΑ</t>
  </si>
  <si>
    <t>ΑΓΟΡΑΖΕΤΑΙ ΜΗΧΑΝΗΜΑ ΕΝΑΤΙ ΠΟΣΟΥ</t>
  </si>
  <si>
    <t>ΜΕΤΡΗΤΑ</t>
  </si>
  <si>
    <t>ΓΡΑΜΜΑΤΙΑ ΠΛΗΡΩΤΕΑ</t>
  </si>
  <si>
    <t>ΓΡΑΜΜΑΤΙΑ</t>
  </si>
  <si>
    <t>ΑΠΟΣΒΕΣΗ</t>
  </si>
  <si>
    <t>ΦΘΟΡΑ - ΕΞΟΔΟ</t>
  </si>
  <si>
    <t>ΛΟΓΙΣΤΙΚΗ ΤΩΝ ΑΠΟΣΒΕΣΕΩΝ</t>
  </si>
  <si>
    <t xml:space="preserve">ΕΣΤΩ ΕΤΗΣΙΑ ΑΠΟΣΒΕΣΗ </t>
  </si>
  <si>
    <t>ΜΕΙΩΣΗ ΤΗΣ ΑΞΙΑΣ ΤΟΥ</t>
  </si>
  <si>
    <t>ΑΜΕΣΗ ΜΕΘΟΔΟ  - ΑΠΑΓΟΡΕΥΕΤΑΙ</t>
  </si>
  <si>
    <t>ΑΠΟΣΒΕΣΕΙΣ ΜΗΧΑΝΗΜΑΤΩΝ ΕΞΟΔΟ</t>
  </si>
  <si>
    <t>ΕΜΜΕΣΗ ΜΕΘΟΔΟΣ</t>
  </si>
  <si>
    <t>ΧΡΗΣΗ</t>
  </si>
  <si>
    <t>ΑΝΤ.ΛΟΓ.ΠΑΓΙΩΝ</t>
  </si>
  <si>
    <t>ΑΠΟΣΒΕΣΜΕΝΟ</t>
  </si>
  <si>
    <t>ΑΠΟΣΒΕΣΜΕΝΑ ΜΗΧΑΝΗΜΑΤΑ</t>
  </si>
  <si>
    <t>ΜΕΘΟΔΟΙ ΥΠΟΛΟΓΙΣΜΟΥ ΤΩΝ ΑΠΟΣΒΕΣΕΩΝ</t>
  </si>
  <si>
    <t>1. ΣΤΑΘΕΡΗ ΜΕΘΟΔΟΣ</t>
  </si>
  <si>
    <t>α=</t>
  </si>
  <si>
    <t>ΣΥΝΤΕΛΕΣΤΗΣ ΑΠΟΣΒΕΣΗΣ</t>
  </si>
  <si>
    <t xml:space="preserve"> =1/ΩΖ ή Ν</t>
  </si>
  <si>
    <t>ΕΣΤΩ ΑΥΤΟΚΙΝΗΤΟ</t>
  </si>
  <si>
    <t>ΚΚ</t>
  </si>
  <si>
    <t>ΥΑ</t>
  </si>
  <si>
    <t>ΠΙΝΑΚΑ ΑΠΟΣΒΕΣΕΩΝ ΠΑΓΙΟΥ ΣΤΟΙΧΕΙΟΥ</t>
  </si>
  <si>
    <t>ΑΠ.ΑΞΙΑ</t>
  </si>
  <si>
    <t>ΣΩΡΕΥΜΕΝΕΣ ΑΠΟΣΒΕΣΕΙΣ</t>
  </si>
  <si>
    <t>. (1)</t>
  </si>
  <si>
    <t>. (2)</t>
  </si>
  <si>
    <t>. (3)=(1)-(2)</t>
  </si>
  <si>
    <t>ΑΠΟΣΒΕΣΤΕΑ ΑΞΙΑ=</t>
  </si>
  <si>
    <t>ΚΚ-ΥΑ</t>
  </si>
  <si>
    <t>ΣΩΡΕΥΜΕΝΕΣ ΑΠΟΣΒ=</t>
  </si>
  <si>
    <t>ΠΡΟΟΔΕΥΤΙΚΟ ΑΘΡΟΙΣΜΑ ΑΠΟΣΒΕΣΕΩΝ</t>
  </si>
  <si>
    <t>. (6)= Σ (5)</t>
  </si>
  <si>
    <t>ΑΝΑΠΟΣΒΕΣΤΗ ΑΞΙΑ 1</t>
  </si>
  <si>
    <t>ΑΝΑΠΟΣΒΕΣΤΗ ΑΞΙΑ 2</t>
  </si>
  <si>
    <t>ΑΝΑΠΟΣΒΕΣΤΗ ΑΞΙΑ=</t>
  </si>
  <si>
    <t>ή</t>
  </si>
  <si>
    <t>ΗΜΕΡΟΜΗΝΙΑ</t>
  </si>
  <si>
    <t>. (4)= 1/ΩΖ</t>
  </si>
  <si>
    <t>. (5)= (4)*(3)</t>
  </si>
  <si>
    <t>. (7)=(1) -(6)</t>
  </si>
  <si>
    <t>. (7)=(3) -(6)</t>
  </si>
  <si>
    <t>Σα ή α</t>
  </si>
  <si>
    <t>ΚΚ-ΣΩΡ.ΑΠ</t>
  </si>
  <si>
    <t>ΑΠ.ΑΞΙΑ-ΣΩΡ.ΑΠ</t>
  </si>
  <si>
    <t>ΦΘΙΝΟΥΣΑ ΜΕΘΟΔΟΣ ΑΠΟΣΒΕΣΗΣ</t>
  </si>
  <si>
    <t>ΜΕΘΟΔΟΣ ΤΟΥ ΑΝΤΙΣΤΡΟΦΟΥ ΤΟΥ ΑΘΡΟΙΣΜΑΤΟΣ ΤΩΝ ΕΤΩΝ ΤΗΣ ΩΦΕΛΙΜΗΣ ΖΩΗΣ</t>
  </si>
  <si>
    <t>α= 5/15</t>
  </si>
  <si>
    <t>α= 4/15</t>
  </si>
  <si>
    <t>α= 3/15</t>
  </si>
  <si>
    <t>α= 2/15</t>
  </si>
  <si>
    <t>α= 1/15</t>
  </si>
  <si>
    <t>. (4)= D/Σ(D)</t>
  </si>
  <si>
    <t>ΑΘΡΟΙΣΜΑ Σ(D) = Ν*(Ν+1)/2</t>
  </si>
  <si>
    <t>D</t>
  </si>
  <si>
    <t>a = D/Σ(D)</t>
  </si>
  <si>
    <t>ΜΕΘΟΔΟΣ ΤΟΥ ΣΤΑΘΕΡΟΥ ΣΥΝΤΕΛΕΣΤΗ ΕΠΙ ΤΟΥ ΑΝΑΠΟΣΒΕΣΤΟΥ ΥΠΟΛΟΙΠΟΥ</t>
  </si>
  <si>
    <t>α=1-[(ΥΑ/ΚΚ)^(1/ΩΖ)]</t>
  </si>
  <si>
    <t>. (4)= α</t>
  </si>
  <si>
    <r>
      <t>. (5)= (4)*(1) για το πρώτο χρόνο &amp; (4) * (7)</t>
    </r>
    <r>
      <rPr>
        <vertAlign val="subscript"/>
        <sz val="11"/>
        <color theme="1"/>
        <rFont val="Calibri"/>
        <family val="2"/>
        <charset val="161"/>
        <scheme val="minor"/>
      </rPr>
      <t>-1</t>
    </r>
  </si>
  <si>
    <t>ΜΕΘΔΟΣ ΤΗΣ ΑΥΞΟΥΣΑΣ ΑΠΟΔΟΣΗΣ</t>
  </si>
  <si>
    <t>ΤΑΥΤΙΖΕΤΑΙ ΜΕ ΤΗΝ ΑΠΟΣΒΕΣΗ ΚΕΦΑΛΑΙΟΥ ΤΟΚΟΧΡΕΩΛΥΤΙΚΟΥ ΔΑΝΕΙΟΥ</t>
  </si>
  <si>
    <t>i</t>
  </si>
  <si>
    <t>TO ΕΠΙΤΟΚΙΟ ΑΠΟΤΕΛΕΙ ΟΥΣΙΑΣΤΙΚΑ ΤΟ ΣΥΝΤΕΛΕΣΤΗ ΕΝΤΑΣΗΣ ΤΗΣ ΑΠΟΣΒΕΣΗΣ</t>
  </si>
  <si>
    <t>Δ=PV/a</t>
  </si>
  <si>
    <t>ΤΟΚΟΣ</t>
  </si>
  <si>
    <t>ΧΡΕΩΛΥΣΙΟ</t>
  </si>
  <si>
    <t>ΕΤΟΣ ΩΖ</t>
  </si>
  <si>
    <t>ΑΝΑΠΟΣΒΕΣΤΗ ΑΞΙΑ ΜΕ ΤΗ ΣΤΑΘΕΡΗ ΜΕΘΟΔΟ</t>
  </si>
  <si>
    <t>ΑΝΑΠΟΣΒΕΣΤΗ ΑΞΙΑ ΜΕ ΤΗ ΦΘΙΝΟΥΣΑ ΜΕΘΟΔΟ ΤΟΥ ΑΘΡΟΙΣΜΑΤΟΣ ΤΩΝ ΕΤΩΝ ΤΗΣ ΩΖ</t>
  </si>
  <si>
    <t>ΑΝΑΠΟΣΒΕΣΤΗ ΑΞΙΑ ΜΕ ΤΗ ΦΘΙΝΟΥΣΑ ΜΕΘΟΔΟ ΤΟΥ ΣΤΑΘΕΡΟΥ ΣΥΝΤΕΛΕΣΤΗ ΣΤΟ ΑΝΑΠΟΣΒΕΣΤΟ ΥΠΟΛΟΙΠΟ</t>
  </si>
  <si>
    <t>ΑΝΑΠΟΣΒΕΣΤΗ ΑΞΙΑ ΜΕ ΤΗΝ ΑΥΞΟΥΣΑ ΜΕΘΟΔΟ</t>
  </si>
  <si>
    <t>ΚΑΧ</t>
  </si>
  <si>
    <t>ΠΛΗΡΩΝΕΙ ΤΟ 2 ΕΝΟΙΚΙΟ</t>
  </si>
  <si>
    <t>ΑΝΟΙΓΕΙ ΛΟΓΑΤΙΑΣΜΟ ΚΤΘ</t>
  </si>
  <si>
    <r>
      <t>ΜΑΚΡΟΠΡΟΘΕ</t>
    </r>
    <r>
      <rPr>
        <sz val="11"/>
        <color theme="9" tint="-0.499984740745262"/>
        <rFont val="Calibri"/>
        <family val="2"/>
        <charset val="161"/>
        <scheme val="minor"/>
      </rPr>
      <t>Σ</t>
    </r>
    <r>
      <rPr>
        <sz val="11"/>
        <color theme="1"/>
        <rFont val="Calibri"/>
        <family val="2"/>
        <charset val="161"/>
        <scheme val="minor"/>
      </rPr>
      <t>ΜΑ</t>
    </r>
  </si>
  <si>
    <t>ΚΟΣΤΟΣ ΚΤΗΣΗΣ=</t>
  </si>
  <si>
    <t>ΚΑΤΑΧΩΡΗΣΕΙΣ ΣΕ</t>
  </si>
  <si>
    <t>ΕΚΔΟΣΗ</t>
  </si>
  <si>
    <t>ΙΣΟΖΥΓΙΟΥ</t>
  </si>
  <si>
    <t>ΚΑΤΑΣΚΕΥΗ</t>
  </si>
  <si>
    <t>ΙΣΟΛΟΓΙΣΜΟΥ</t>
  </si>
  <si>
    <t xml:space="preserve">ΘΕΜΑ 1 </t>
  </si>
  <si>
    <t>ΛΥΣΤΕ ΤΗΝ ΑΣΚΗΣΗ ΤΟΥ ΘΕΜΑΤΟΣ 1 ΣΤΟ ΛΟΓΙΣΤΙΚΟ ΚΥΚΛΩΜΑ ΜΕ ΤΗ ΧΡΗΣΗ ΤΩΝ ΚΩΔΙΚΩΝ ΤΩΝ ΕΛΠ</t>
  </si>
  <si>
    <t>ΑΚΟΛΟΥΘΗΣΤΕ ΤΗ ΓΡΑΜΜΟΓΡΑΦΗΣΗ ΤΟΥ ΦΥΛΛΟΥ ΘΕΜΑ1 ΛΟΓΙΣΤΙΚΟ ΚΥΚΛΩΜΑ</t>
  </si>
  <si>
    <t>ΘΕΜΑ 2</t>
  </si>
  <si>
    <t xml:space="preserve">ευρώ </t>
  </si>
  <si>
    <t>Ωφέλιμη Ζωή</t>
  </si>
  <si>
    <t>έτη</t>
  </si>
  <si>
    <t>Κατασκευάστε τους πίνακες απόσβεσης του παγίου με όλες τις μεθόδους απόσβεσης</t>
  </si>
  <si>
    <t xml:space="preserve">με τιμολογιακή Αξία </t>
  </si>
  <si>
    <t>ΑΚΟΛΟΥΘΗΣΤΕ ΤΗ ΓΡΑΜΜΟΓΡΑΦΗΣΗ ΤΟΥ ΦΥΛΛΟΥ ΘΕΜΑ2 ΚΥΚΛΩΜΑ ΠΑΓΙΩΝ</t>
  </si>
  <si>
    <t>Πρώτη Εργασία</t>
  </si>
  <si>
    <t xml:space="preserve">Η Επιχείρηση Αγόρασε ΜΕΤΑΦΟΡΙΚΟ ΜΕΣΟ Φορτηγό Ιδιωτικής Χρήσης (ΦΙΧ) στις  </t>
  </si>
  <si>
    <t>Υπολειμματική Αξία</t>
  </si>
  <si>
    <r>
      <t xml:space="preserve">ΕΤΑΙΡΕΙΑ ΣΥΜΒΟΥΛΩΝ ΕΠΙΧΕΙΡΗΣΕΩΝ " ΠΕΡΙΦΕΡΕΙΑΚΗ </t>
    </r>
    <r>
      <rPr>
        <b/>
        <sz val="14"/>
        <color theme="1"/>
        <rFont val="Times New Roman"/>
        <family val="1"/>
        <charset val="161"/>
      </rPr>
      <t xml:space="preserve"> Ι.Κ.Ε"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</si>
</sst>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4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b/>
      <sz val="11"/>
      <color theme="9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i/>
      <sz val="10"/>
      <color rgb="FFFF0000"/>
      <name val="Times New Roman"/>
      <family val="1"/>
      <charset val="161"/>
    </font>
    <font>
      <i/>
      <sz val="10"/>
      <color theme="9" tint="-0.249977111117893"/>
      <name val="Times New Roman"/>
      <family val="1"/>
      <charset val="161"/>
    </font>
    <font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7" xfId="0" applyFont="1" applyBorder="1"/>
    <xf numFmtId="0" fontId="0" fillId="0" borderId="11" xfId="0" applyBorder="1"/>
    <xf numFmtId="0" fontId="0" fillId="0" borderId="13" xfId="0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4" fillId="0" borderId="7" xfId="0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11" xfId="0" applyFont="1" applyBorder="1" applyAlignment="1">
      <alignment horizontal="right"/>
    </xf>
    <xf numFmtId="0" fontId="4" fillId="0" borderId="13" xfId="0" applyFont="1" applyBorder="1"/>
    <xf numFmtId="14" fontId="4" fillId="0" borderId="15" xfId="1" applyNumberFormat="1" applyFont="1" applyBorder="1"/>
    <xf numFmtId="165" fontId="4" fillId="0" borderId="0" xfId="0" applyNumberFormat="1" applyFont="1"/>
    <xf numFmtId="165" fontId="4" fillId="0" borderId="0" xfId="1" applyNumberFormat="1" applyFont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20" xfId="1" applyNumberFormat="1" applyFont="1" applyBorder="1" applyAlignment="1">
      <alignment horizontal="center"/>
    </xf>
    <xf numFmtId="165" fontId="4" fillId="0" borderId="9" xfId="1" applyNumberFormat="1" applyFont="1" applyBorder="1"/>
    <xf numFmtId="165" fontId="4" fillId="0" borderId="10" xfId="1" applyNumberFormat="1" applyFont="1" applyBorder="1"/>
    <xf numFmtId="165" fontId="4" fillId="0" borderId="7" xfId="1" applyNumberFormat="1" applyFont="1" applyBorder="1"/>
    <xf numFmtId="165" fontId="4" fillId="0" borderId="12" xfId="1" applyNumberFormat="1" applyFont="1" applyBorder="1"/>
    <xf numFmtId="165" fontId="4" fillId="0" borderId="14" xfId="1" applyNumberFormat="1" applyFont="1" applyBorder="1"/>
    <xf numFmtId="165" fontId="4" fillId="0" borderId="21" xfId="1" applyNumberFormat="1" applyFont="1" applyBorder="1"/>
    <xf numFmtId="14" fontId="4" fillId="0" borderId="19" xfId="0" applyNumberFormat="1" applyFont="1" applyBorder="1"/>
    <xf numFmtId="0" fontId="4" fillId="0" borderId="11" xfId="0" applyFont="1" applyBorder="1"/>
    <xf numFmtId="14" fontId="4" fillId="0" borderId="12" xfId="1" applyNumberFormat="1" applyFont="1" applyBorder="1"/>
    <xf numFmtId="165" fontId="4" fillId="0" borderId="5" xfId="1" applyNumberFormat="1" applyFont="1" applyBorder="1"/>
    <xf numFmtId="165" fontId="4" fillId="3" borderId="7" xfId="1" applyNumberFormat="1" applyFont="1" applyFill="1" applyBorder="1" applyAlignment="1">
      <alignment horizontal="center"/>
    </xf>
    <xf numFmtId="0" fontId="4" fillId="3" borderId="11" xfId="0" applyFont="1" applyFill="1" applyBorder="1"/>
    <xf numFmtId="165" fontId="4" fillId="3" borderId="12" xfId="1" applyNumberFormat="1" applyFont="1" applyFill="1" applyBorder="1" applyAlignment="1">
      <alignment horizontal="center"/>
    </xf>
    <xf numFmtId="165" fontId="4" fillId="0" borderId="11" xfId="0" applyNumberFormat="1" applyFont="1" applyBorder="1"/>
    <xf numFmtId="0" fontId="4" fillId="0" borderId="22" xfId="0" applyFont="1" applyBorder="1"/>
    <xf numFmtId="165" fontId="4" fillId="0" borderId="23" xfId="1" applyNumberFormat="1" applyFont="1" applyBorder="1"/>
    <xf numFmtId="0" fontId="4" fillId="0" borderId="18" xfId="0" applyFont="1" applyBorder="1"/>
    <xf numFmtId="165" fontId="4" fillId="0" borderId="24" xfId="1" applyNumberFormat="1" applyFont="1" applyBorder="1"/>
    <xf numFmtId="165" fontId="4" fillId="0" borderId="19" xfId="1" applyNumberFormat="1" applyFont="1" applyBorder="1"/>
    <xf numFmtId="165" fontId="4" fillId="0" borderId="0" xfId="1" applyNumberFormat="1" applyFont="1" applyBorder="1"/>
    <xf numFmtId="0" fontId="4" fillId="3" borderId="25" xfId="0" applyFont="1" applyFill="1" applyBorder="1"/>
    <xf numFmtId="165" fontId="4" fillId="3" borderId="2" xfId="1" applyNumberFormat="1" applyFont="1" applyFill="1" applyBorder="1"/>
    <xf numFmtId="9" fontId="0" fillId="0" borderId="0" xfId="0" applyNumberFormat="1"/>
    <xf numFmtId="0" fontId="4" fillId="0" borderId="13" xfId="0" applyFont="1" applyBorder="1" applyAlignment="1">
      <alignment horizontal="right"/>
    </xf>
    <xf numFmtId="165" fontId="4" fillId="0" borderId="20" xfId="1" applyNumberFormat="1" applyFont="1" applyBorder="1"/>
    <xf numFmtId="165" fontId="4" fillId="0" borderId="27" xfId="1" applyNumberFormat="1" applyFont="1" applyBorder="1"/>
    <xf numFmtId="165" fontId="4" fillId="0" borderId="29" xfId="1" applyNumberFormat="1" applyFont="1" applyBorder="1"/>
    <xf numFmtId="0" fontId="4" fillId="0" borderId="28" xfId="0" applyFont="1" applyBorder="1" applyAlignment="1">
      <alignment horizontal="left"/>
    </xf>
    <xf numFmtId="165" fontId="4" fillId="0" borderId="19" xfId="0" applyNumberFormat="1" applyFont="1" applyBorder="1"/>
    <xf numFmtId="0" fontId="4" fillId="0" borderId="11" xfId="0" applyFont="1" applyBorder="1" applyAlignment="1">
      <alignment horizontal="left"/>
    </xf>
    <xf numFmtId="10" fontId="0" fillId="0" borderId="0" xfId="2" applyNumberFormat="1" applyFont="1"/>
    <xf numFmtId="0" fontId="0" fillId="0" borderId="21" xfId="0" applyBorder="1"/>
    <xf numFmtId="0" fontId="0" fillId="0" borderId="35" xfId="0" applyBorder="1"/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0" fontId="0" fillId="0" borderId="35" xfId="0" applyNumberFormat="1" applyBorder="1"/>
    <xf numFmtId="10" fontId="0" fillId="0" borderId="21" xfId="0" applyNumberFormat="1" applyBorder="1"/>
    <xf numFmtId="0" fontId="2" fillId="0" borderId="21" xfId="0" applyFont="1" applyBorder="1"/>
    <xf numFmtId="43" fontId="0" fillId="0" borderId="35" xfId="1" applyFont="1" applyBorder="1"/>
    <xf numFmtId="43" fontId="0" fillId="0" borderId="21" xfId="1" applyFont="1" applyBorder="1"/>
    <xf numFmtId="0" fontId="4" fillId="0" borderId="39" xfId="0" applyFont="1" applyBorder="1"/>
    <xf numFmtId="165" fontId="4" fillId="0" borderId="27" xfId="1" applyNumberFormat="1" applyFont="1" applyBorder="1" applyAlignment="1">
      <alignment horizontal="center"/>
    </xf>
    <xf numFmtId="0" fontId="4" fillId="0" borderId="39" xfId="0" applyFont="1" applyBorder="1" applyAlignment="1">
      <alignment horizontal="right"/>
    </xf>
    <xf numFmtId="43" fontId="0" fillId="0" borderId="0" xfId="1" applyFont="1" applyAlignment="1">
      <alignment horizontal="center"/>
    </xf>
    <xf numFmtId="43" fontId="2" fillId="0" borderId="21" xfId="1" applyFont="1" applyBorder="1"/>
    <xf numFmtId="0" fontId="0" fillId="0" borderId="21" xfId="0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1" xfId="0" applyBorder="1"/>
    <xf numFmtId="43" fontId="0" fillId="0" borderId="42" xfId="1" applyFont="1" applyBorder="1"/>
    <xf numFmtId="0" fontId="0" fillId="0" borderId="43" xfId="0" applyBorder="1"/>
    <xf numFmtId="0" fontId="0" fillId="0" borderId="44" xfId="0" applyBorder="1"/>
    <xf numFmtId="0" fontId="2" fillId="0" borderId="44" xfId="0" applyFont="1" applyBorder="1"/>
    <xf numFmtId="10" fontId="0" fillId="0" borderId="44" xfId="0" applyNumberFormat="1" applyBorder="1"/>
    <xf numFmtId="43" fontId="0" fillId="0" borderId="44" xfId="1" applyFont="1" applyBorder="1"/>
    <xf numFmtId="43" fontId="2" fillId="0" borderId="44" xfId="1" applyFont="1" applyBorder="1"/>
    <xf numFmtId="43" fontId="2" fillId="0" borderId="45" xfId="1" applyFont="1" applyBorder="1"/>
    <xf numFmtId="8" fontId="0" fillId="0" borderId="0" xfId="0" applyNumberFormat="1"/>
    <xf numFmtId="0" fontId="0" fillId="0" borderId="28" xfId="0" applyBorder="1"/>
    <xf numFmtId="0" fontId="0" fillId="3" borderId="46" xfId="0" applyFill="1" applyBorder="1"/>
    <xf numFmtId="43" fontId="0" fillId="3" borderId="47" xfId="1" applyFont="1" applyFill="1" applyBorder="1" applyAlignment="1">
      <alignment horizontal="center" wrapText="1"/>
    </xf>
    <xf numFmtId="43" fontId="0" fillId="3" borderId="48" xfId="1" applyFont="1" applyFill="1" applyBorder="1" applyAlignment="1">
      <alignment horizontal="center" wrapText="1"/>
    </xf>
    <xf numFmtId="43" fontId="0" fillId="0" borderId="29" xfId="1" applyFont="1" applyBorder="1"/>
    <xf numFmtId="43" fontId="0" fillId="0" borderId="7" xfId="1" applyFont="1" applyBorder="1"/>
    <xf numFmtId="43" fontId="0" fillId="0" borderId="12" xfId="1" applyFont="1" applyBorder="1"/>
    <xf numFmtId="43" fontId="0" fillId="0" borderId="14" xfId="1" applyFont="1" applyBorder="1"/>
    <xf numFmtId="43" fontId="0" fillId="0" borderId="15" xfId="1" applyFont="1" applyBorder="1"/>
    <xf numFmtId="0" fontId="0" fillId="2" borderId="0" xfId="0" applyFill="1"/>
    <xf numFmtId="165" fontId="4" fillId="0" borderId="6" xfId="1" applyNumberFormat="1" applyFont="1" applyBorder="1"/>
    <xf numFmtId="165" fontId="4" fillId="0" borderId="52" xfId="0" applyNumberFormat="1" applyFont="1" applyBorder="1"/>
    <xf numFmtId="0" fontId="10" fillId="0" borderId="0" xfId="0" applyFont="1"/>
    <xf numFmtId="165" fontId="10" fillId="0" borderId="0" xfId="1" applyNumberFormat="1" applyFont="1"/>
    <xf numFmtId="165" fontId="4" fillId="0" borderId="0" xfId="1" applyNumberFormat="1" applyFont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 applyBorder="1"/>
    <xf numFmtId="0" fontId="11" fillId="0" borderId="0" xfId="0" applyFont="1"/>
    <xf numFmtId="0" fontId="13" fillId="0" borderId="0" xfId="0" applyFont="1"/>
    <xf numFmtId="43" fontId="0" fillId="0" borderId="0" xfId="1" applyFont="1" applyFill="1" applyBorder="1"/>
    <xf numFmtId="0" fontId="16" fillId="0" borderId="0" xfId="0" applyFont="1"/>
    <xf numFmtId="0" fontId="2" fillId="2" borderId="0" xfId="0" applyFont="1" applyFill="1"/>
    <xf numFmtId="0" fontId="0" fillId="2" borderId="49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5" fontId="4" fillId="3" borderId="25" xfId="1" applyNumberFormat="1" applyFont="1" applyFill="1" applyBorder="1" applyAlignment="1">
      <alignment horizontal="right"/>
    </xf>
    <xf numFmtId="165" fontId="4" fillId="3" borderId="26" xfId="1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165" fontId="8" fillId="3" borderId="0" xfId="1" applyNumberFormat="1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/>
    <xf numFmtId="14" fontId="0" fillId="4" borderId="0" xfId="0" applyNumberFormat="1" applyFill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'ΘΕΜΑ 2 ΚΥΚΛΩΜΑ ΠΑΓΙΩΝ'!$B$87</c:f>
              <c:strCache>
                <c:ptCount val="1"/>
                <c:pt idx="0">
                  <c:v> ΑΝΑΠΟΣΒΕΣΤΗ ΑΞΙΑ ΜΕ ΤΗ ΣΤΑΘΕΡΗ ΜΕΘΟΔΟ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'ΘΕΜΑ 2 ΚΥΚΛΩΜΑ ΠΑΓΙΩΝ'!$B$88:$B$93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32000</c:v>
                </c:pt>
                <c:pt idx="2">
                  <c:v>24000</c:v>
                </c:pt>
                <c:pt idx="3">
                  <c:v>16000</c:v>
                </c:pt>
                <c:pt idx="4">
                  <c:v>8000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E01-B312-57755CC7F122}"/>
            </c:ext>
          </c:extLst>
        </c:ser>
        <c:ser>
          <c:idx val="2"/>
          <c:order val="1"/>
          <c:tx>
            <c:strRef>
              <c:f>'ΘΕΜΑ 2 ΚΥΚΛΩΜΑ ΠΑΓΙΩΝ'!$C$87</c:f>
              <c:strCache>
                <c:ptCount val="1"/>
                <c:pt idx="0">
                  <c:v> ΑΝΑΠΟΣΒΕΣΤΗ ΑΞΙΑ ΜΕ ΤΗ ΦΘΙΝΟΥΣΑ ΜΕΘΟΔΟ ΤΟΥ ΑΘΡΟΙΣΜΑΤΟΣ ΤΩΝ ΕΤΩΝ ΤΗΣ ΩΖ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'ΘΕΜΑ 2 ΚΥΚΛΩΜΑ ΠΑΓΙΩΝ'!$C$88:$C$93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26666.666666666668</c:v>
                </c:pt>
                <c:pt idx="2">
                  <c:v>16000</c:v>
                </c:pt>
                <c:pt idx="3">
                  <c:v>8000</c:v>
                </c:pt>
                <c:pt idx="4">
                  <c:v>2666.6666666666642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E01-B312-57755CC7F122}"/>
            </c:ext>
          </c:extLst>
        </c:ser>
        <c:ser>
          <c:idx val="3"/>
          <c:order val="2"/>
          <c:tx>
            <c:strRef>
              <c:f>'ΘΕΜΑ 2 ΚΥΚΛΩΜΑ ΠΑΓΙΩΝ'!$D$87</c:f>
              <c:strCache>
                <c:ptCount val="1"/>
                <c:pt idx="0">
                  <c:v> ΑΝΑΠΟΣΒΕΣΤΗ ΑΞΙΑ ΜΕ ΤΗ ΦΘΙΝΟΥΣΑ ΜΕΘΟΔΟ ΤΟΥ ΣΤΑΘΕΡΟΥ ΣΥΝΤΕΛΕΣΤΗ ΣΤΟ ΑΝΑΠΟΣΒΕΣΤΟ ΥΠΟΛΟΙΠΟ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'ΘΕΜΑ 2 ΚΥΚΛΩΜΑ ΠΑΓΙΩΝ'!$D$88:$D$93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23997.730673976439</c:v>
                </c:pt>
                <c:pt idx="2">
                  <c:v>13685.964094232761</c:v>
                </c:pt>
                <c:pt idx="3">
                  <c:v>7041.1234264034574</c:v>
                </c:pt>
                <c:pt idx="4">
                  <c:v>2759.2278695767964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98-4E01-B312-57755CC7F122}"/>
            </c:ext>
          </c:extLst>
        </c:ser>
        <c:ser>
          <c:idx val="4"/>
          <c:order val="3"/>
          <c:tx>
            <c:strRef>
              <c:f>'ΘΕΜΑ 2 ΚΥΚΛΩΜΑ ΠΑΓΙΩΝ'!$E$87</c:f>
              <c:strCache>
                <c:ptCount val="1"/>
                <c:pt idx="0">
                  <c:v> ΑΝΑΠΟΣΒΕΣΤΗ ΑΞΙΑ ΜΕ ΤΗΝ ΑΥΞΟΥΣΑ ΜΕΘΟΔΟ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'ΘΕΜΑ 2 ΚΥΚΛΩΜΑ ΠΑΓΙΩΝ'!$E$88:$E$93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33448.100768210192</c:v>
                </c:pt>
                <c:pt idx="2">
                  <c:v>26241.011613241404</c:v>
                </c:pt>
                <c:pt idx="3">
                  <c:v>18313.213542775735</c:v>
                </c:pt>
                <c:pt idx="4">
                  <c:v>9592.6356652635004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E01-B312-57755CC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227471"/>
        <c:axId val="2046997663"/>
      </c:lineChart>
      <c:catAx>
        <c:axId val="19502274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46997663"/>
        <c:crosses val="autoZero"/>
        <c:auto val="1"/>
        <c:lblAlgn val="ctr"/>
        <c:lblOffset val="100"/>
        <c:noMultiLvlLbl val="0"/>
      </c:catAx>
      <c:valAx>
        <c:axId val="20469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5022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644769</xdr:colOff>
      <xdr:row>93</xdr:row>
      <xdr:rowOff>123092</xdr:rowOff>
    </xdr:from>
    <xdr:to>
      <xdr:col>6</xdr:col>
      <xdr:colOff>549519</xdr:colOff>
      <xdr:row>111</xdr:row>
      <xdr:rowOff>87923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93A6-B228-4FCB-8EDA-38FA3EFC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DD54-3DAC-4392-BEE6-DF6ADAD656AD}">
  <dimension ref="A1:H17"/>
  <sheetViews>
    <sheetView workbookViewId="0">
      <selection activeCell="D15" sqref="D15"/>
    </sheetView>
  </sheetViews>
  <sheetFormatPr defaultRowHeight="15" x14ac:dyDescent="0.25"/>
  <cols>
    <col min="1" max="1" width="19.5703125" bestFit="1" customWidth="1"/>
    <col min="2" max="2" width="16.85546875" bestFit="1" customWidth="1"/>
    <col min="3" max="3" width="13.28515625" bestFit="1" customWidth="1"/>
    <col min="4" max="4" width="18.5703125" bestFit="1" customWidth="1"/>
    <col min="5" max="5" width="9.85546875" bestFit="1" customWidth="1"/>
    <col min="6" max="6" width="12.7109375" bestFit="1" customWidth="1"/>
  </cols>
  <sheetData>
    <row r="1" spans="1:8" ht="25.5" customHeight="1" x14ac:dyDescent="0.25">
      <c r="A1" t="s">
        <v>138</v>
      </c>
    </row>
    <row r="2" spans="1:8" x14ac:dyDescent="0.25">
      <c r="A2" t="s">
        <v>128</v>
      </c>
    </row>
    <row r="3" spans="1:8" x14ac:dyDescent="0.25">
      <c r="A3" s="137" t="s">
        <v>129</v>
      </c>
      <c r="B3" s="137"/>
      <c r="C3" s="137"/>
      <c r="D3" s="137"/>
      <c r="E3" s="137"/>
      <c r="F3" s="137"/>
      <c r="G3" s="137"/>
      <c r="H3" s="137"/>
    </row>
    <row r="4" spans="1:8" x14ac:dyDescent="0.25">
      <c r="B4" t="s">
        <v>123</v>
      </c>
    </row>
    <row r="5" spans="1:8" x14ac:dyDescent="0.25">
      <c r="C5" t="s">
        <v>12</v>
      </c>
    </row>
    <row r="6" spans="1:8" x14ac:dyDescent="0.25">
      <c r="C6" t="s">
        <v>10</v>
      </c>
    </row>
    <row r="7" spans="1:8" x14ac:dyDescent="0.25">
      <c r="D7" t="s">
        <v>124</v>
      </c>
    </row>
    <row r="8" spans="1:8" x14ac:dyDescent="0.25">
      <c r="E8" t="s">
        <v>125</v>
      </c>
    </row>
    <row r="9" spans="1:8" x14ac:dyDescent="0.25">
      <c r="F9" t="s">
        <v>126</v>
      </c>
    </row>
    <row r="10" spans="1:8" x14ac:dyDescent="0.25">
      <c r="G10" t="s">
        <v>127</v>
      </c>
    </row>
    <row r="11" spans="1:8" x14ac:dyDescent="0.25">
      <c r="G11" t="s">
        <v>118</v>
      </c>
    </row>
    <row r="12" spans="1:8" x14ac:dyDescent="0.25">
      <c r="A12" s="137" t="s">
        <v>130</v>
      </c>
      <c r="B12" s="137"/>
      <c r="C12" s="137"/>
      <c r="D12" s="137"/>
      <c r="E12" s="137"/>
      <c r="F12" s="137"/>
      <c r="G12" s="137"/>
      <c r="H12" s="137"/>
    </row>
    <row r="13" spans="1:8" x14ac:dyDescent="0.25">
      <c r="A13" t="s">
        <v>131</v>
      </c>
    </row>
    <row r="14" spans="1:8" x14ac:dyDescent="0.25">
      <c r="A14" s="137" t="s">
        <v>139</v>
      </c>
      <c r="B14" s="137"/>
      <c r="C14" s="137"/>
      <c r="D14" s="137"/>
      <c r="E14" s="137"/>
      <c r="F14" s="137"/>
      <c r="G14" s="139">
        <v>45017</v>
      </c>
      <c r="H14" s="138"/>
    </row>
    <row r="15" spans="1:8" x14ac:dyDescent="0.25">
      <c r="A15" t="s">
        <v>136</v>
      </c>
      <c r="B15" s="3">
        <v>42000</v>
      </c>
      <c r="C15" t="s">
        <v>132</v>
      </c>
      <c r="D15" t="s">
        <v>140</v>
      </c>
      <c r="E15" s="3">
        <v>7000</v>
      </c>
      <c r="F15" t="s">
        <v>133</v>
      </c>
      <c r="G15">
        <v>8</v>
      </c>
      <c r="H15" t="s">
        <v>134</v>
      </c>
    </row>
    <row r="16" spans="1:8" x14ac:dyDescent="0.25">
      <c r="A16" s="137" t="s">
        <v>135</v>
      </c>
      <c r="B16" s="137"/>
      <c r="C16" s="137"/>
      <c r="D16" s="137"/>
      <c r="E16" s="137"/>
      <c r="F16" s="137"/>
      <c r="G16" s="137"/>
      <c r="H16" s="137"/>
    </row>
    <row r="17" spans="1:8" x14ac:dyDescent="0.25">
      <c r="A17" s="137" t="s">
        <v>137</v>
      </c>
      <c r="B17" s="137"/>
      <c r="C17" s="137"/>
      <c r="D17" s="137"/>
      <c r="E17" s="137"/>
      <c r="F17" s="137"/>
      <c r="G17" s="137"/>
      <c r="H17" s="137"/>
    </row>
  </sheetData>
  <mergeCells count="5">
    <mergeCell ref="A3:H3"/>
    <mergeCell ref="A12:H12"/>
    <mergeCell ref="A16:H16"/>
    <mergeCell ref="A14:F14"/>
    <mergeCell ref="A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50F-4E66-43DD-9ADA-3F132A512B46}">
  <dimension ref="A1:V39"/>
  <sheetViews>
    <sheetView tabSelected="1" zoomScaleNormal="100" workbookViewId="0">
      <selection activeCell="A15" sqref="A15"/>
    </sheetView>
  </sheetViews>
  <sheetFormatPr defaultRowHeight="12.75" x14ac:dyDescent="0.2"/>
  <cols>
    <col min="1" max="1" width="9.140625" style="5" bestFit="1" customWidth="1"/>
    <col min="2" max="2" width="47" style="5" bestFit="1" customWidth="1"/>
    <col min="3" max="3" width="13" style="5" customWidth="1"/>
    <col min="4" max="4" width="1.42578125" style="5" customWidth="1"/>
    <col min="5" max="5" width="31.7109375" style="5" customWidth="1"/>
    <col min="6" max="6" width="15.140625" style="21" customWidth="1"/>
    <col min="7" max="7" width="11.85546875" style="21" customWidth="1"/>
    <col min="8" max="8" width="1.140625" style="5" customWidth="1"/>
    <col min="9" max="9" width="9.85546875" style="5" bestFit="1" customWidth="1"/>
    <col min="10" max="10" width="9.140625" style="5"/>
    <col min="11" max="11" width="3.85546875" style="5" customWidth="1"/>
    <col min="12" max="13" width="9.140625" style="5"/>
    <col min="14" max="14" width="2.140625" style="5" customWidth="1"/>
    <col min="15" max="17" width="9.140625" style="5"/>
    <col min="18" max="18" width="37" style="5" customWidth="1"/>
    <col min="19" max="19" width="12.85546875" style="21" customWidth="1"/>
    <col min="20" max="20" width="15.5703125" style="21" customWidth="1"/>
    <col min="21" max="21" width="12.28515625" style="21" customWidth="1"/>
    <col min="22" max="22" width="11.28515625" style="21" customWidth="1"/>
    <col min="23" max="16384" width="9.140625" style="5"/>
  </cols>
  <sheetData>
    <row r="1" spans="1:22" ht="19.5" thickBot="1" x14ac:dyDescent="0.35">
      <c r="A1" s="110" t="s">
        <v>141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22" s="12" customFormat="1" ht="15.75" x14ac:dyDescent="0.25">
      <c r="A2" s="10" t="s">
        <v>16</v>
      </c>
      <c r="B2" s="10" t="s">
        <v>14</v>
      </c>
      <c r="C2" s="11" t="s">
        <v>15</v>
      </c>
      <c r="E2" s="116" t="s">
        <v>12</v>
      </c>
      <c r="F2" s="116"/>
      <c r="G2" s="116"/>
      <c r="I2" s="117" t="s">
        <v>10</v>
      </c>
      <c r="J2" s="117"/>
      <c r="K2" s="117"/>
      <c r="L2" s="117"/>
      <c r="M2" s="117"/>
      <c r="N2" s="117"/>
      <c r="O2" s="117"/>
      <c r="P2" s="117"/>
      <c r="R2" s="111" t="s">
        <v>27</v>
      </c>
      <c r="S2" s="112"/>
      <c r="T2" s="112"/>
      <c r="U2" s="112"/>
      <c r="V2" s="113"/>
    </row>
    <row r="3" spans="1:22" ht="13.5" thickBot="1" x14ac:dyDescent="0.25">
      <c r="A3" s="6">
        <v>44635</v>
      </c>
      <c r="B3" s="5" t="s">
        <v>18</v>
      </c>
      <c r="C3" s="21">
        <v>10000</v>
      </c>
      <c r="E3" s="14" t="s">
        <v>17</v>
      </c>
      <c r="F3" s="24" t="s">
        <v>2</v>
      </c>
      <c r="G3" s="24" t="s">
        <v>3</v>
      </c>
      <c r="I3" s="109"/>
      <c r="J3" s="109"/>
      <c r="K3" s="21"/>
      <c r="L3" s="109"/>
      <c r="M3" s="109"/>
      <c r="N3" s="21"/>
      <c r="O3" s="109"/>
      <c r="P3" s="109"/>
      <c r="R3" s="36" t="s">
        <v>5</v>
      </c>
      <c r="S3" s="35" t="s">
        <v>8</v>
      </c>
      <c r="T3" s="35" t="s">
        <v>4</v>
      </c>
      <c r="U3" s="35" t="s">
        <v>28</v>
      </c>
      <c r="V3" s="37" t="s">
        <v>29</v>
      </c>
    </row>
    <row r="4" spans="1:22" x14ac:dyDescent="0.2">
      <c r="A4" s="6">
        <v>44636</v>
      </c>
      <c r="B4" s="5" t="s">
        <v>19</v>
      </c>
      <c r="C4" s="21">
        <v>500</v>
      </c>
      <c r="E4" s="16"/>
      <c r="F4" s="25"/>
      <c r="G4" s="26"/>
      <c r="I4" s="21"/>
      <c r="J4" s="22"/>
      <c r="K4" s="21"/>
      <c r="L4" s="21"/>
      <c r="M4" s="22"/>
      <c r="N4" s="21"/>
      <c r="O4" s="21"/>
      <c r="P4" s="22"/>
      <c r="R4" s="38"/>
      <c r="S4" s="27"/>
      <c r="T4" s="27"/>
      <c r="U4" s="27"/>
      <c r="V4" s="28"/>
    </row>
    <row r="5" spans="1:22" x14ac:dyDescent="0.2">
      <c r="A5" s="6">
        <v>44640</v>
      </c>
      <c r="B5" s="5" t="s">
        <v>20</v>
      </c>
      <c r="C5" s="21">
        <v>2000</v>
      </c>
      <c r="E5" s="17"/>
      <c r="F5" s="27"/>
      <c r="G5" s="28"/>
      <c r="I5" s="21"/>
      <c r="J5" s="23"/>
      <c r="K5" s="21"/>
      <c r="L5" s="21"/>
      <c r="M5" s="23"/>
      <c r="N5" s="21"/>
      <c r="O5" s="21"/>
      <c r="P5" s="23"/>
      <c r="R5" s="38"/>
      <c r="S5" s="27"/>
      <c r="T5" s="27"/>
      <c r="U5" s="27"/>
      <c r="V5" s="28"/>
    </row>
    <row r="6" spans="1:22" ht="13.5" thickBot="1" x14ac:dyDescent="0.25">
      <c r="A6" s="6">
        <v>44651</v>
      </c>
      <c r="B6" s="5" t="s">
        <v>21</v>
      </c>
      <c r="C6" s="21">
        <v>1000</v>
      </c>
      <c r="E6" s="18"/>
      <c r="F6" s="29"/>
      <c r="G6" s="31"/>
      <c r="I6" s="21"/>
      <c r="J6" s="23"/>
      <c r="K6" s="21"/>
      <c r="L6" s="21"/>
      <c r="M6" s="23"/>
      <c r="N6" s="21"/>
      <c r="O6" s="21"/>
      <c r="P6" s="23"/>
      <c r="R6" s="38"/>
      <c r="S6" s="27"/>
      <c r="T6" s="27"/>
      <c r="U6" s="27"/>
      <c r="V6" s="28"/>
    </row>
    <row r="7" spans="1:22" x14ac:dyDescent="0.2">
      <c r="A7" s="6">
        <v>44653</v>
      </c>
      <c r="B7" s="5" t="s">
        <v>22</v>
      </c>
      <c r="C7" s="21">
        <v>800</v>
      </c>
      <c r="E7" s="16"/>
      <c r="F7" s="25"/>
      <c r="G7" s="26"/>
      <c r="I7" s="21"/>
      <c r="J7" s="23"/>
      <c r="K7" s="21"/>
      <c r="L7" s="21"/>
      <c r="M7" s="23"/>
      <c r="N7" s="21"/>
      <c r="O7" s="21"/>
      <c r="P7" s="23"/>
      <c r="R7" s="38"/>
      <c r="S7" s="27"/>
      <c r="T7" s="27"/>
      <c r="U7" s="27"/>
      <c r="V7" s="28"/>
    </row>
    <row r="8" spans="1:22" ht="13.5" thickBot="1" x14ac:dyDescent="0.25">
      <c r="A8" s="6">
        <v>44654</v>
      </c>
      <c r="B8" s="5" t="s">
        <v>23</v>
      </c>
      <c r="C8" s="21">
        <v>1500</v>
      </c>
      <c r="E8" s="17"/>
      <c r="F8" s="27"/>
      <c r="G8" s="28"/>
      <c r="I8" s="21"/>
      <c r="J8" s="23"/>
      <c r="K8" s="21"/>
      <c r="L8" s="34"/>
      <c r="M8" s="95"/>
      <c r="N8" s="21"/>
      <c r="O8" s="34"/>
      <c r="P8" s="95"/>
      <c r="R8" s="38"/>
      <c r="S8" s="27"/>
      <c r="T8" s="27"/>
      <c r="U8" s="27"/>
      <c r="V8" s="28"/>
    </row>
    <row r="9" spans="1:22" ht="14.25" thickTop="1" thickBot="1" x14ac:dyDescent="0.25">
      <c r="A9" s="6">
        <v>44654</v>
      </c>
      <c r="B9" s="5" t="s">
        <v>24</v>
      </c>
      <c r="C9" s="21">
        <v>1500</v>
      </c>
      <c r="E9" s="18"/>
      <c r="F9" s="29"/>
      <c r="G9" s="31"/>
      <c r="I9" s="21"/>
      <c r="J9" s="23"/>
      <c r="K9" s="21"/>
      <c r="L9" s="21"/>
      <c r="M9" s="44"/>
      <c r="N9" s="21"/>
      <c r="O9" s="21"/>
      <c r="P9" s="44"/>
      <c r="R9" s="38"/>
      <c r="S9" s="27"/>
      <c r="T9" s="27"/>
      <c r="U9" s="27"/>
      <c r="V9" s="28"/>
    </row>
    <row r="10" spans="1:22" ht="13.5" thickBot="1" x14ac:dyDescent="0.25">
      <c r="A10" s="6">
        <v>44656</v>
      </c>
      <c r="B10" s="5" t="s">
        <v>25</v>
      </c>
      <c r="C10" s="21">
        <v>300</v>
      </c>
      <c r="E10" s="16"/>
      <c r="F10" s="25"/>
      <c r="G10" s="26"/>
      <c r="I10" s="34"/>
      <c r="J10" s="95"/>
      <c r="K10" s="21"/>
      <c r="L10" s="21"/>
      <c r="M10" s="21"/>
      <c r="N10" s="21"/>
      <c r="O10" s="21"/>
      <c r="P10" s="21"/>
      <c r="R10" s="38"/>
      <c r="S10" s="27"/>
      <c r="T10" s="27"/>
      <c r="U10" s="27"/>
      <c r="V10" s="28"/>
    </row>
    <row r="11" spans="1:22" ht="13.5" thickTop="1" x14ac:dyDescent="0.2">
      <c r="A11" s="6">
        <v>44661</v>
      </c>
      <c r="B11" s="5" t="s">
        <v>26</v>
      </c>
      <c r="C11" s="21">
        <v>900</v>
      </c>
      <c r="E11" s="17"/>
      <c r="F11" s="27"/>
      <c r="G11" s="28"/>
      <c r="I11" s="109"/>
      <c r="J11" s="109"/>
      <c r="K11" s="21"/>
      <c r="L11" s="109"/>
      <c r="M11" s="109"/>
      <c r="N11" s="21"/>
      <c r="O11" s="109"/>
      <c r="P11" s="109"/>
      <c r="R11" s="38"/>
      <c r="S11" s="27"/>
      <c r="T11" s="27"/>
      <c r="U11" s="27"/>
      <c r="V11" s="28"/>
    </row>
    <row r="12" spans="1:22" ht="13.5" thickBot="1" x14ac:dyDescent="0.25">
      <c r="A12" s="6">
        <v>44692</v>
      </c>
      <c r="B12" s="5" t="s">
        <v>119</v>
      </c>
      <c r="C12" s="21">
        <v>500</v>
      </c>
      <c r="E12" s="18"/>
      <c r="F12" s="29"/>
      <c r="G12" s="31"/>
      <c r="I12" s="21"/>
      <c r="J12" s="22"/>
      <c r="K12" s="21"/>
      <c r="L12" s="21"/>
      <c r="M12" s="22"/>
      <c r="N12" s="21"/>
      <c r="O12" s="21"/>
      <c r="P12" s="22"/>
      <c r="R12" s="96"/>
      <c r="S12" s="27"/>
      <c r="T12" s="27"/>
      <c r="U12" s="27"/>
      <c r="V12" s="28"/>
    </row>
    <row r="13" spans="1:22" ht="13.5" thickBot="1" x14ac:dyDescent="0.25">
      <c r="A13" s="6">
        <v>44717</v>
      </c>
      <c r="B13" s="5" t="str">
        <f>+B7</f>
        <v>ΕΙΣΠΡΑΤΕΙ ΑΠΌ ΤΟΝ ΠΕΛΑΤΗ Α</v>
      </c>
      <c r="C13" s="21">
        <v>300</v>
      </c>
      <c r="E13" s="16"/>
      <c r="F13" s="25"/>
      <c r="G13" s="26"/>
      <c r="I13" s="21"/>
      <c r="J13" s="23"/>
      <c r="K13" s="21"/>
      <c r="L13" s="21"/>
      <c r="M13" s="23"/>
      <c r="N13" s="21"/>
      <c r="O13" s="21"/>
      <c r="P13" s="23"/>
      <c r="R13" s="39" t="s">
        <v>13</v>
      </c>
      <c r="S13" s="34">
        <f>SUM(S4:S12)</f>
        <v>0</v>
      </c>
      <c r="T13" s="34">
        <f>SUM(T4:T12)</f>
        <v>0</v>
      </c>
      <c r="U13" s="34">
        <f>SUM(U4:U12)</f>
        <v>0</v>
      </c>
      <c r="V13" s="40">
        <f>SUM(V4:V12)</f>
        <v>0</v>
      </c>
    </row>
    <row r="14" spans="1:22" ht="14.25" thickTop="1" thickBot="1" x14ac:dyDescent="0.25">
      <c r="A14" s="6">
        <v>44727</v>
      </c>
      <c r="B14" s="5" t="s">
        <v>120</v>
      </c>
      <c r="C14" s="21">
        <v>600</v>
      </c>
      <c r="E14" s="17"/>
      <c r="F14" s="27"/>
      <c r="G14" s="28"/>
      <c r="I14" s="21"/>
      <c r="J14" s="23"/>
      <c r="K14" s="21"/>
      <c r="L14" s="21"/>
      <c r="M14" s="23"/>
      <c r="N14" s="21"/>
      <c r="O14" s="21"/>
      <c r="P14" s="23"/>
      <c r="R14" s="41"/>
      <c r="S14" s="42"/>
      <c r="T14" s="42"/>
      <c r="U14" s="42"/>
      <c r="V14" s="43"/>
    </row>
    <row r="15" spans="1:22" ht="13.5" thickBot="1" x14ac:dyDescent="0.25">
      <c r="A15" s="6"/>
      <c r="C15" s="21"/>
      <c r="E15" s="18"/>
      <c r="F15" s="29"/>
      <c r="G15" s="31"/>
      <c r="I15" s="34"/>
      <c r="J15" s="95"/>
      <c r="K15" s="21"/>
      <c r="L15" s="34"/>
      <c r="M15" s="95"/>
      <c r="N15" s="21"/>
      <c r="O15" s="34"/>
      <c r="P15" s="95"/>
    </row>
    <row r="16" spans="1:22" x14ac:dyDescent="0.2">
      <c r="A16" s="6"/>
      <c r="C16" s="21"/>
      <c r="E16" s="16"/>
      <c r="F16" s="25"/>
      <c r="G16" s="26"/>
      <c r="I16" s="21"/>
      <c r="J16" s="21"/>
      <c r="K16" s="21"/>
      <c r="L16" s="21"/>
      <c r="M16" s="21"/>
      <c r="N16" s="21"/>
      <c r="O16" s="21"/>
      <c r="P16" s="21"/>
      <c r="V16" s="21">
        <f>+V13-U13</f>
        <v>0</v>
      </c>
    </row>
    <row r="17" spans="1:22" x14ac:dyDescent="0.2">
      <c r="A17" s="6"/>
      <c r="C17" s="21"/>
      <c r="E17" s="17"/>
      <c r="F17" s="27"/>
      <c r="G17" s="28"/>
      <c r="I17" s="109"/>
      <c r="J17" s="109"/>
      <c r="K17" s="21"/>
      <c r="L17" s="109"/>
      <c r="M17" s="109"/>
      <c r="N17" s="21"/>
      <c r="O17" s="109"/>
      <c r="P17" s="109"/>
    </row>
    <row r="18" spans="1:22" ht="13.5" thickBot="1" x14ac:dyDescent="0.25">
      <c r="A18" s="6"/>
      <c r="C18" s="21"/>
      <c r="E18" s="18"/>
      <c r="F18" s="29"/>
      <c r="G18" s="31"/>
      <c r="I18" s="21"/>
      <c r="J18" s="22"/>
      <c r="K18" s="21"/>
      <c r="L18" s="21"/>
      <c r="M18" s="22"/>
      <c r="N18" s="21"/>
      <c r="O18" s="21"/>
      <c r="P18" s="22"/>
    </row>
    <row r="19" spans="1:22" ht="13.5" thickBot="1" x14ac:dyDescent="0.25">
      <c r="A19" s="6"/>
      <c r="C19" s="21"/>
      <c r="E19" s="16"/>
      <c r="F19" s="25"/>
      <c r="G19" s="26"/>
      <c r="I19" s="34"/>
      <c r="J19" s="95"/>
      <c r="K19" s="21"/>
      <c r="L19" s="34"/>
      <c r="M19" s="95"/>
      <c r="N19" s="21"/>
      <c r="O19" s="34"/>
      <c r="P19" s="95"/>
      <c r="R19" s="97" t="s">
        <v>0</v>
      </c>
      <c r="S19" s="99" t="s">
        <v>4</v>
      </c>
      <c r="T19" s="98" t="s">
        <v>1</v>
      </c>
      <c r="V19" s="99" t="s">
        <v>8</v>
      </c>
    </row>
    <row r="20" spans="1:22" ht="13.5" thickTop="1" x14ac:dyDescent="0.2">
      <c r="A20" s="6"/>
      <c r="C20" s="21"/>
      <c r="E20" s="17"/>
      <c r="F20" s="27"/>
      <c r="G20" s="28"/>
      <c r="I20" s="21"/>
      <c r="J20" s="23"/>
      <c r="K20" s="21"/>
      <c r="L20" s="21"/>
      <c r="M20" s="23"/>
      <c r="N20" s="21"/>
      <c r="O20" s="21"/>
      <c r="P20" s="23"/>
      <c r="R20" s="20"/>
    </row>
    <row r="21" spans="1:22" x14ac:dyDescent="0.2">
      <c r="A21" s="6"/>
      <c r="C21" s="21"/>
      <c r="E21" s="32"/>
      <c r="F21" s="27"/>
      <c r="G21" s="33"/>
      <c r="I21" s="21"/>
      <c r="J21" s="23"/>
      <c r="K21" s="21"/>
      <c r="L21" s="21"/>
      <c r="M21" s="23"/>
      <c r="N21" s="21"/>
      <c r="O21" s="21"/>
      <c r="P21" s="23"/>
    </row>
    <row r="22" spans="1:22" x14ac:dyDescent="0.2">
      <c r="A22" s="6"/>
      <c r="C22" s="21"/>
      <c r="E22" s="32"/>
      <c r="F22" s="27"/>
      <c r="G22" s="28"/>
      <c r="I22" s="21"/>
      <c r="J22" s="21"/>
      <c r="K22" s="21"/>
      <c r="L22" s="21"/>
      <c r="M22" s="21"/>
      <c r="N22" s="21"/>
      <c r="O22" s="21"/>
      <c r="P22" s="21"/>
    </row>
    <row r="23" spans="1:22" x14ac:dyDescent="0.2">
      <c r="A23" s="6"/>
      <c r="C23" s="21"/>
      <c r="E23" s="17"/>
      <c r="F23" s="27"/>
      <c r="G23" s="28"/>
      <c r="I23" s="109"/>
      <c r="J23" s="109"/>
      <c r="K23" s="21"/>
      <c r="L23" s="109"/>
      <c r="M23" s="109"/>
      <c r="N23" s="21"/>
      <c r="O23" s="109"/>
      <c r="P23" s="109"/>
    </row>
    <row r="24" spans="1:22" ht="13.5" thickBot="1" x14ac:dyDescent="0.25">
      <c r="A24" s="6"/>
      <c r="C24" s="21"/>
      <c r="E24" s="18"/>
      <c r="F24" s="29"/>
      <c r="G24" s="19"/>
      <c r="I24" s="21"/>
      <c r="J24" s="22"/>
      <c r="K24" s="21"/>
      <c r="L24" s="21"/>
      <c r="M24" s="22"/>
      <c r="N24" s="21"/>
      <c r="O24" s="21"/>
      <c r="P24" s="22"/>
      <c r="S24" s="34">
        <f>SUM(S20:S23)</f>
        <v>0</v>
      </c>
      <c r="V24" s="34">
        <f>SUM(V20:V23)</f>
        <v>0</v>
      </c>
    </row>
    <row r="25" spans="1:22" x14ac:dyDescent="0.2">
      <c r="A25" s="6"/>
      <c r="C25" s="21"/>
      <c r="E25" s="16"/>
      <c r="F25" s="25"/>
      <c r="G25" s="26"/>
      <c r="I25" s="21"/>
      <c r="J25" s="23"/>
      <c r="K25" s="21"/>
      <c r="L25" s="21"/>
      <c r="M25" s="23"/>
      <c r="N25" s="21"/>
      <c r="O25" s="21"/>
      <c r="P25" s="23"/>
      <c r="U25" s="98" t="s">
        <v>30</v>
      </c>
      <c r="V25" s="98">
        <f>+S24-V24</f>
        <v>0</v>
      </c>
    </row>
    <row r="26" spans="1:22" ht="13.5" thickBot="1" x14ac:dyDescent="0.25">
      <c r="A26" s="6"/>
      <c r="C26" s="21"/>
      <c r="E26" s="17"/>
      <c r="F26" s="27"/>
      <c r="G26" s="28"/>
      <c r="I26" s="21"/>
      <c r="J26" s="23"/>
      <c r="K26" s="21"/>
      <c r="L26" s="21"/>
      <c r="M26" s="23"/>
      <c r="N26" s="21"/>
      <c r="O26" s="21"/>
      <c r="P26" s="23"/>
      <c r="R26" s="5" t="s">
        <v>13</v>
      </c>
      <c r="S26" s="34">
        <f>+S24</f>
        <v>0</v>
      </c>
      <c r="V26" s="34">
        <f>SUM(V24:V25)</f>
        <v>0</v>
      </c>
    </row>
    <row r="27" spans="1:22" ht="14.25" thickTop="1" thickBot="1" x14ac:dyDescent="0.25">
      <c r="A27" s="6"/>
      <c r="C27" s="21"/>
      <c r="E27" s="18"/>
      <c r="F27" s="29"/>
      <c r="G27" s="19"/>
      <c r="I27" s="21"/>
      <c r="J27" s="23"/>
      <c r="K27" s="21"/>
      <c r="L27" s="21"/>
      <c r="M27" s="23"/>
      <c r="N27" s="21"/>
      <c r="O27" s="21"/>
      <c r="P27" s="23"/>
    </row>
    <row r="28" spans="1:22" x14ac:dyDescent="0.2">
      <c r="A28" s="6"/>
      <c r="C28" s="21"/>
      <c r="E28" s="15"/>
      <c r="F28" s="30"/>
      <c r="G28" s="30"/>
      <c r="I28" s="21"/>
      <c r="J28" s="21"/>
      <c r="K28" s="21"/>
      <c r="L28" s="21"/>
      <c r="M28" s="21"/>
      <c r="N28" s="21"/>
      <c r="O28" s="21"/>
      <c r="P28" s="21"/>
      <c r="R28" s="45" t="s">
        <v>31</v>
      </c>
      <c r="S28" s="46"/>
      <c r="T28" s="114" t="s">
        <v>32</v>
      </c>
      <c r="U28" s="115"/>
    </row>
    <row r="29" spans="1:22" x14ac:dyDescent="0.2">
      <c r="A29" s="6"/>
      <c r="C29" s="21"/>
      <c r="E29" s="13"/>
      <c r="F29" s="27"/>
      <c r="G29" s="27"/>
      <c r="I29" s="109"/>
      <c r="J29" s="109"/>
      <c r="K29" s="21"/>
      <c r="L29" s="109"/>
      <c r="M29" s="109"/>
      <c r="N29" s="21"/>
      <c r="O29" s="109"/>
      <c r="P29" s="109"/>
      <c r="R29" s="20"/>
      <c r="T29" s="23"/>
      <c r="U29" s="44"/>
    </row>
    <row r="30" spans="1:22" ht="13.5" thickBot="1" x14ac:dyDescent="0.25">
      <c r="A30" s="6"/>
      <c r="C30" s="21"/>
      <c r="E30" s="7"/>
      <c r="F30" s="27"/>
      <c r="G30" s="19"/>
      <c r="I30" s="21"/>
      <c r="J30" s="22"/>
      <c r="K30" s="21"/>
      <c r="L30" s="21"/>
      <c r="M30" s="22"/>
      <c r="N30" s="21"/>
      <c r="O30" s="21"/>
      <c r="P30" s="22"/>
      <c r="R30" s="20"/>
      <c r="T30" s="100"/>
      <c r="U30" s="101"/>
    </row>
    <row r="31" spans="1:22" x14ac:dyDescent="0.2">
      <c r="E31" s="15"/>
      <c r="F31" s="30"/>
      <c r="G31" s="30"/>
      <c r="I31" s="21"/>
      <c r="J31" s="23"/>
      <c r="K31" s="21"/>
      <c r="L31" s="21"/>
      <c r="M31" s="23"/>
      <c r="N31" s="21"/>
      <c r="O31" s="21"/>
      <c r="P31" s="23"/>
      <c r="R31" s="20"/>
      <c r="T31" s="23"/>
      <c r="U31" s="44"/>
    </row>
    <row r="32" spans="1:22" ht="13.5" thickBot="1" x14ac:dyDescent="0.25">
      <c r="E32" s="13"/>
      <c r="F32" s="27"/>
      <c r="G32" s="27"/>
      <c r="I32" s="21"/>
      <c r="J32" s="23"/>
      <c r="K32" s="21"/>
      <c r="L32" s="21"/>
      <c r="M32" s="23"/>
      <c r="N32" s="21"/>
      <c r="O32" s="21"/>
      <c r="P32" s="23"/>
      <c r="S32" s="34">
        <f>SUM(S29:S31)</f>
        <v>0</v>
      </c>
      <c r="T32" s="23"/>
      <c r="U32" s="34">
        <f>SUM(U29:U30)</f>
        <v>0</v>
      </c>
    </row>
    <row r="33" spans="5:16" ht="14.25" thickTop="1" thickBot="1" x14ac:dyDescent="0.25">
      <c r="E33" s="7"/>
      <c r="F33" s="27"/>
      <c r="G33" s="19"/>
      <c r="I33" s="21"/>
      <c r="J33" s="23"/>
      <c r="K33" s="21"/>
      <c r="L33" s="21"/>
      <c r="M33" s="23"/>
      <c r="N33" s="21"/>
      <c r="O33" s="21"/>
      <c r="P33" s="23"/>
    </row>
    <row r="34" spans="5:16" x14ac:dyDescent="0.2">
      <c r="E34" s="15"/>
      <c r="F34" s="30"/>
      <c r="G34" s="30"/>
    </row>
    <row r="35" spans="5:16" x14ac:dyDescent="0.2">
      <c r="E35" s="13"/>
      <c r="F35" s="27"/>
      <c r="G35" s="27"/>
    </row>
    <row r="36" spans="5:16" ht="13.5" thickBot="1" x14ac:dyDescent="0.25">
      <c r="E36" s="7"/>
      <c r="F36" s="27"/>
      <c r="G36" s="19"/>
    </row>
    <row r="37" spans="5:16" x14ac:dyDescent="0.2">
      <c r="E37" s="15"/>
      <c r="F37" s="30"/>
      <c r="G37" s="30"/>
    </row>
    <row r="38" spans="5:16" x14ac:dyDescent="0.2">
      <c r="E38" s="13"/>
      <c r="F38" s="27"/>
      <c r="G38" s="27"/>
    </row>
    <row r="39" spans="5:16" ht="13.5" thickBot="1" x14ac:dyDescent="0.25">
      <c r="E39" s="7"/>
      <c r="F39" s="27"/>
      <c r="G39" s="19"/>
    </row>
  </sheetData>
  <mergeCells count="20">
    <mergeCell ref="R2:V2"/>
    <mergeCell ref="T28:U28"/>
    <mergeCell ref="E2:G2"/>
    <mergeCell ref="I2:P2"/>
    <mergeCell ref="I3:J3"/>
    <mergeCell ref="L3:M3"/>
    <mergeCell ref="O3:P3"/>
    <mergeCell ref="I11:J11"/>
    <mergeCell ref="L11:M11"/>
    <mergeCell ref="O11:P11"/>
    <mergeCell ref="I17:J17"/>
    <mergeCell ref="L17:M17"/>
    <mergeCell ref="O17:P17"/>
    <mergeCell ref="I23:J23"/>
    <mergeCell ref="L23:M23"/>
    <mergeCell ref="O23:P23"/>
    <mergeCell ref="I29:J29"/>
    <mergeCell ref="L29:M29"/>
    <mergeCell ref="O29:P29"/>
    <mergeCell ref="A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72C5-4BE8-4E88-9717-C8B519E8867F}">
  <dimension ref="A1:I93"/>
  <sheetViews>
    <sheetView topLeftCell="A95" zoomScaleNormal="100" workbookViewId="0">
      <selection activeCell="B75" sqref="B75"/>
    </sheetView>
  </sheetViews>
  <sheetFormatPr defaultRowHeight="15" x14ac:dyDescent="0.25"/>
  <cols>
    <col min="1" max="1" width="21.140625" customWidth="1"/>
    <col min="2" max="2" width="19" customWidth="1"/>
    <col min="3" max="3" width="22.7109375" customWidth="1"/>
    <col min="4" max="4" width="25.5703125" customWidth="1"/>
    <col min="5" max="5" width="14.7109375" bestFit="1" customWidth="1"/>
    <col min="6" max="6" width="11.85546875" bestFit="1" customWidth="1"/>
    <col min="7" max="7" width="35" bestFit="1" customWidth="1"/>
    <col min="8" max="9" width="20.42578125" bestFit="1" customWidth="1"/>
  </cols>
  <sheetData>
    <row r="1" spans="1:9" ht="16.5" thickBot="1" x14ac:dyDescent="0.3">
      <c r="A1" s="107" t="s">
        <v>33</v>
      </c>
      <c r="B1" s="136"/>
      <c r="C1" s="136"/>
      <c r="D1" s="136"/>
      <c r="E1" s="136"/>
      <c r="F1" s="108"/>
      <c r="G1" s="124" t="s">
        <v>12</v>
      </c>
      <c r="H1" s="125"/>
      <c r="I1" s="126"/>
    </row>
    <row r="2" spans="1:9" ht="15.75" thickBot="1" x14ac:dyDescent="0.3">
      <c r="A2" t="s">
        <v>34</v>
      </c>
      <c r="B2" t="s">
        <v>35</v>
      </c>
      <c r="C2" t="s">
        <v>121</v>
      </c>
      <c r="G2" s="65" t="s">
        <v>17</v>
      </c>
      <c r="H2" s="24" t="s">
        <v>2</v>
      </c>
      <c r="I2" s="66" t="s">
        <v>3</v>
      </c>
    </row>
    <row r="3" spans="1:9" x14ac:dyDescent="0.25">
      <c r="A3" s="102" t="s">
        <v>36</v>
      </c>
      <c r="G3" s="16" t="s">
        <v>6</v>
      </c>
      <c r="H3" s="25">
        <f>+C10</f>
        <v>20000</v>
      </c>
      <c r="I3" s="26"/>
    </row>
    <row r="4" spans="1:9" x14ac:dyDescent="0.25">
      <c r="A4" s="103" t="s">
        <v>122</v>
      </c>
      <c r="B4" t="s">
        <v>37</v>
      </c>
      <c r="C4" t="s">
        <v>38</v>
      </c>
      <c r="G4" s="17" t="s">
        <v>7</v>
      </c>
      <c r="H4" s="27"/>
      <c r="I4" s="28">
        <f>+H3*D10</f>
        <v>10000</v>
      </c>
    </row>
    <row r="5" spans="1:9" x14ac:dyDescent="0.25">
      <c r="B5">
        <v>50000</v>
      </c>
      <c r="C5">
        <v>20000</v>
      </c>
      <c r="D5">
        <f>+B5+C5</f>
        <v>70000</v>
      </c>
      <c r="G5" s="67" t="s">
        <v>46</v>
      </c>
      <c r="H5" s="49"/>
      <c r="I5" s="50">
        <f>+H3*D11</f>
        <v>10000</v>
      </c>
    </row>
    <row r="6" spans="1:9" ht="15.75" thickBot="1" x14ac:dyDescent="0.3">
      <c r="A6" s="103" t="s">
        <v>39</v>
      </c>
      <c r="B6" t="s">
        <v>40</v>
      </c>
      <c r="G6" s="127" t="s">
        <v>11</v>
      </c>
      <c r="H6" s="128"/>
      <c r="I6" s="129"/>
    </row>
    <row r="7" spans="1:9" x14ac:dyDescent="0.25">
      <c r="B7" t="s">
        <v>41</v>
      </c>
      <c r="C7">
        <v>5</v>
      </c>
      <c r="D7" t="s">
        <v>41</v>
      </c>
      <c r="G7" s="52" t="s">
        <v>54</v>
      </c>
      <c r="H7" s="30">
        <f>+C16</f>
        <v>5000</v>
      </c>
      <c r="I7" s="51"/>
    </row>
    <row r="8" spans="1:9" ht="15.75" thickBot="1" x14ac:dyDescent="0.3">
      <c r="A8" s="103" t="s">
        <v>42</v>
      </c>
      <c r="G8" s="48" t="str">
        <f>+G3</f>
        <v>ΜΗΧΑΝΗΜΑΤΑ</v>
      </c>
      <c r="H8" s="29"/>
      <c r="I8" s="53">
        <f>+H7</f>
        <v>5000</v>
      </c>
    </row>
    <row r="9" spans="1:9" ht="15.75" thickBot="1" x14ac:dyDescent="0.3">
      <c r="A9" t="s">
        <v>43</v>
      </c>
      <c r="G9" s="130" t="str">
        <f>+A17</f>
        <v>ΑΜΕΣΗ ΜΕΘΟΔΟ  - ΑΠΑΓΟΡΕΥΕΤΑΙ</v>
      </c>
      <c r="H9" s="131"/>
      <c r="I9" s="132"/>
    </row>
    <row r="10" spans="1:9" x14ac:dyDescent="0.25">
      <c r="A10" s="105" t="s">
        <v>44</v>
      </c>
      <c r="C10" s="3">
        <v>20000</v>
      </c>
      <c r="D10" s="47">
        <v>0.5</v>
      </c>
      <c r="E10" s="47"/>
      <c r="F10" t="s">
        <v>45</v>
      </c>
      <c r="G10" s="54" t="str">
        <f>+G7</f>
        <v>ΑΠΟΣΒΕΣΕΙΣ ΜΗΧΑΝΗΜΑΤΩΝ ΕΞΟΔΟ</v>
      </c>
      <c r="H10" s="27">
        <f>+H7</f>
        <v>5000</v>
      </c>
      <c r="I10" s="28"/>
    </row>
    <row r="11" spans="1:9" ht="15.75" thickBot="1" x14ac:dyDescent="0.3">
      <c r="D11" s="47">
        <v>0.5</v>
      </c>
      <c r="E11" s="47"/>
      <c r="F11" t="s">
        <v>47</v>
      </c>
      <c r="G11" s="48" t="s">
        <v>59</v>
      </c>
      <c r="H11" s="29"/>
      <c r="I11" s="53">
        <f>+I8</f>
        <v>5000</v>
      </c>
    </row>
    <row r="12" spans="1:9" ht="15.75" thickBot="1" x14ac:dyDescent="0.3">
      <c r="G12" s="133" t="str">
        <f>+A19</f>
        <v>ΕΜΜΕΣΗ ΜΕΘΟΔΟΣ</v>
      </c>
      <c r="H12" s="134"/>
      <c r="I12" s="135"/>
    </row>
    <row r="13" spans="1:9" x14ac:dyDescent="0.25">
      <c r="A13" s="106" t="s">
        <v>48</v>
      </c>
      <c r="B13" s="94" t="s">
        <v>49</v>
      </c>
      <c r="G13" s="17"/>
      <c r="H13" s="27"/>
      <c r="I13" s="28"/>
    </row>
    <row r="14" spans="1:9" ht="15.75" thickBot="1" x14ac:dyDescent="0.3">
      <c r="G14" s="18"/>
      <c r="H14" s="29"/>
      <c r="I14" s="31"/>
    </row>
    <row r="15" spans="1:9" x14ac:dyDescent="0.25">
      <c r="A15" s="4" t="s">
        <v>50</v>
      </c>
      <c r="G15" s="16"/>
      <c r="H15" s="25"/>
      <c r="I15" s="26"/>
    </row>
    <row r="16" spans="1:9" x14ac:dyDescent="0.25">
      <c r="A16" t="s">
        <v>51</v>
      </c>
      <c r="C16">
        <v>5000</v>
      </c>
      <c r="D16" t="s">
        <v>52</v>
      </c>
      <c r="G16" s="17"/>
      <c r="H16" s="27"/>
      <c r="I16" s="28"/>
    </row>
    <row r="17" spans="1:9" ht="15.75" thickBot="1" x14ac:dyDescent="0.3">
      <c r="A17" s="4" t="s">
        <v>53</v>
      </c>
      <c r="G17" s="18"/>
      <c r="H17" s="29"/>
      <c r="I17" s="31"/>
    </row>
    <row r="18" spans="1:9" x14ac:dyDescent="0.25">
      <c r="G18" s="16"/>
      <c r="H18" s="25"/>
      <c r="I18" s="26"/>
    </row>
    <row r="19" spans="1:9" x14ac:dyDescent="0.25">
      <c r="A19" s="4" t="s">
        <v>55</v>
      </c>
      <c r="B19" t="s">
        <v>56</v>
      </c>
      <c r="C19" t="s">
        <v>57</v>
      </c>
      <c r="D19" t="s">
        <v>58</v>
      </c>
      <c r="G19" s="17"/>
      <c r="H19" s="27"/>
      <c r="I19" s="28"/>
    </row>
    <row r="20" spans="1:9" x14ac:dyDescent="0.25">
      <c r="G20" s="32"/>
      <c r="H20" s="27"/>
      <c r="I20" s="33"/>
    </row>
    <row r="21" spans="1:9" x14ac:dyDescent="0.25">
      <c r="A21" s="106" t="s">
        <v>60</v>
      </c>
      <c r="B21" s="94"/>
      <c r="C21" s="94"/>
      <c r="G21" s="32"/>
      <c r="H21" s="27"/>
      <c r="I21" s="28"/>
    </row>
    <row r="22" spans="1:9" x14ac:dyDescent="0.25">
      <c r="A22" s="94" t="s">
        <v>61</v>
      </c>
      <c r="G22" s="17"/>
      <c r="H22" s="27"/>
      <c r="I22" s="28"/>
    </row>
    <row r="23" spans="1:9" ht="15.75" thickBot="1" x14ac:dyDescent="0.3">
      <c r="A23" s="4" t="s">
        <v>62</v>
      </c>
      <c r="B23" t="s">
        <v>63</v>
      </c>
      <c r="D23" t="s">
        <v>64</v>
      </c>
      <c r="G23" s="18"/>
      <c r="H23" s="29"/>
      <c r="I23" s="19"/>
    </row>
    <row r="24" spans="1:9" x14ac:dyDescent="0.25">
      <c r="A24" t="s">
        <v>65</v>
      </c>
      <c r="B24" t="s">
        <v>66</v>
      </c>
      <c r="C24" s="3">
        <v>45000</v>
      </c>
      <c r="D24" s="1" t="str">
        <f>+A6</f>
        <v>ΩΖ</v>
      </c>
      <c r="E24" s="1"/>
      <c r="F24" s="2">
        <v>5</v>
      </c>
      <c r="G24" s="16"/>
      <c r="H24" s="25"/>
      <c r="I24" s="26"/>
    </row>
    <row r="25" spans="1:9" x14ac:dyDescent="0.25">
      <c r="B25" t="s">
        <v>67</v>
      </c>
      <c r="C25" s="3">
        <v>5000</v>
      </c>
      <c r="G25" s="17"/>
      <c r="H25" s="27"/>
      <c r="I25" s="28"/>
    </row>
    <row r="26" spans="1:9" ht="15.75" thickBot="1" x14ac:dyDescent="0.3">
      <c r="A26" s="1" t="str">
        <f>+A23</f>
        <v>α=</v>
      </c>
      <c r="B26" s="55">
        <f>1/F24</f>
        <v>0.2</v>
      </c>
      <c r="G26" s="18"/>
      <c r="H26" s="29"/>
      <c r="I26" s="19"/>
    </row>
    <row r="27" spans="1:9" x14ac:dyDescent="0.25">
      <c r="G27" s="15"/>
      <c r="H27" s="30"/>
      <c r="I27" s="30"/>
    </row>
    <row r="28" spans="1:9" x14ac:dyDescent="0.25">
      <c r="G28" s="13"/>
      <c r="H28" s="27"/>
      <c r="I28" s="27"/>
    </row>
    <row r="29" spans="1:9" ht="15.75" thickBot="1" x14ac:dyDescent="0.3">
      <c r="A29" s="4" t="s">
        <v>74</v>
      </c>
      <c r="B29" s="4" t="s">
        <v>75</v>
      </c>
      <c r="G29" s="7"/>
      <c r="H29" s="27"/>
      <c r="I29" s="19"/>
    </row>
    <row r="30" spans="1:9" x14ac:dyDescent="0.25">
      <c r="A30" s="4" t="s">
        <v>76</v>
      </c>
      <c r="B30" s="4" t="s">
        <v>77</v>
      </c>
      <c r="C30" s="4"/>
      <c r="D30" s="4"/>
    </row>
    <row r="31" spans="1:9" x14ac:dyDescent="0.25">
      <c r="A31" s="4" t="s">
        <v>81</v>
      </c>
      <c r="B31" s="4" t="s">
        <v>89</v>
      </c>
      <c r="C31" s="4" t="s">
        <v>82</v>
      </c>
      <c r="D31" s="4" t="s">
        <v>90</v>
      </c>
    </row>
    <row r="32" spans="1:9" x14ac:dyDescent="0.25">
      <c r="A32" s="118" t="s">
        <v>68</v>
      </c>
      <c r="B32" s="119"/>
      <c r="C32" s="119"/>
      <c r="D32" s="119"/>
      <c r="E32" s="119"/>
      <c r="F32" s="119"/>
      <c r="G32" s="119"/>
      <c r="H32" s="119"/>
      <c r="I32" s="120"/>
    </row>
    <row r="33" spans="1:9" x14ac:dyDescent="0.25">
      <c r="A33" s="59" t="s">
        <v>83</v>
      </c>
      <c r="B33" s="59" t="s">
        <v>66</v>
      </c>
      <c r="C33" s="59" t="s">
        <v>67</v>
      </c>
      <c r="D33" s="59" t="s">
        <v>69</v>
      </c>
      <c r="E33" s="59" t="s">
        <v>88</v>
      </c>
      <c r="F33" s="59" t="s">
        <v>9</v>
      </c>
      <c r="G33" s="59" t="s">
        <v>70</v>
      </c>
      <c r="H33" s="59" t="s">
        <v>79</v>
      </c>
      <c r="I33" s="59" t="s">
        <v>80</v>
      </c>
    </row>
    <row r="34" spans="1:9" x14ac:dyDescent="0.25">
      <c r="A34" s="58"/>
      <c r="B34" s="58" t="s">
        <v>71</v>
      </c>
      <c r="C34" s="58" t="s">
        <v>72</v>
      </c>
      <c r="D34" s="58" t="s">
        <v>73</v>
      </c>
      <c r="E34" s="58" t="s">
        <v>84</v>
      </c>
      <c r="F34" s="58" t="s">
        <v>85</v>
      </c>
      <c r="G34" s="58" t="s">
        <v>78</v>
      </c>
      <c r="H34" s="58" t="s">
        <v>86</v>
      </c>
      <c r="I34" s="58" t="s">
        <v>87</v>
      </c>
    </row>
    <row r="35" spans="1:9" x14ac:dyDescent="0.25">
      <c r="A35" s="57">
        <v>1</v>
      </c>
      <c r="B35" s="57">
        <f>+C$24</f>
        <v>45000</v>
      </c>
      <c r="C35" s="57">
        <f>+C$25</f>
        <v>5000</v>
      </c>
      <c r="D35" s="57">
        <f>+B35-C35</f>
        <v>40000</v>
      </c>
      <c r="E35" s="60">
        <f>+B$26</f>
        <v>0.2</v>
      </c>
      <c r="F35" s="57">
        <f>+E35*D35</f>
        <v>8000</v>
      </c>
      <c r="G35" s="57">
        <f>+F35</f>
        <v>8000</v>
      </c>
      <c r="H35" s="57">
        <f>+B35-G35</f>
        <v>37000</v>
      </c>
      <c r="I35" s="57">
        <f>+D35-G35</f>
        <v>32000</v>
      </c>
    </row>
    <row r="36" spans="1:9" x14ac:dyDescent="0.25">
      <c r="A36" s="57">
        <v>2</v>
      </c>
      <c r="B36" s="57">
        <f t="shared" ref="B36:B39" si="0">+C$24</f>
        <v>45000</v>
      </c>
      <c r="C36" s="57">
        <f t="shared" ref="C36:C39" si="1">+C$25</f>
        <v>5000</v>
      </c>
      <c r="D36" s="57">
        <f t="shared" ref="D36:D39" si="2">+B36-C36</f>
        <v>40000</v>
      </c>
      <c r="E36" s="60">
        <f t="shared" ref="E36:E39" si="3">+B$26</f>
        <v>0.2</v>
      </c>
      <c r="F36" s="57">
        <f t="shared" ref="F36:F39" si="4">+E36*D36</f>
        <v>8000</v>
      </c>
      <c r="G36" s="57">
        <f>+G35+F36</f>
        <v>16000</v>
      </c>
      <c r="H36" s="57">
        <f t="shared" ref="H36:H39" si="5">+B36-G36</f>
        <v>29000</v>
      </c>
      <c r="I36" s="57">
        <f t="shared" ref="I36:I39" si="6">+D36-G36</f>
        <v>24000</v>
      </c>
    </row>
    <row r="37" spans="1:9" x14ac:dyDescent="0.25">
      <c r="A37" s="57">
        <v>3</v>
      </c>
      <c r="B37" s="57">
        <f t="shared" si="0"/>
        <v>45000</v>
      </c>
      <c r="C37" s="57">
        <f t="shared" si="1"/>
        <v>5000</v>
      </c>
      <c r="D37" s="57">
        <f t="shared" si="2"/>
        <v>40000</v>
      </c>
      <c r="E37" s="60">
        <f t="shared" si="3"/>
        <v>0.2</v>
      </c>
      <c r="F37" s="57">
        <f t="shared" si="4"/>
        <v>8000</v>
      </c>
      <c r="G37" s="57">
        <f t="shared" ref="G37:G39" si="7">+G36+F37</f>
        <v>24000</v>
      </c>
      <c r="H37" s="57">
        <f t="shared" si="5"/>
        <v>21000</v>
      </c>
      <c r="I37" s="57">
        <f t="shared" si="6"/>
        <v>16000</v>
      </c>
    </row>
    <row r="38" spans="1:9" x14ac:dyDescent="0.25">
      <c r="A38" s="57">
        <v>4</v>
      </c>
      <c r="B38" s="57">
        <f t="shared" si="0"/>
        <v>45000</v>
      </c>
      <c r="C38" s="57">
        <f t="shared" si="1"/>
        <v>5000</v>
      </c>
      <c r="D38" s="57">
        <f t="shared" si="2"/>
        <v>40000</v>
      </c>
      <c r="E38" s="60">
        <f t="shared" si="3"/>
        <v>0.2</v>
      </c>
      <c r="F38" s="57">
        <f t="shared" si="4"/>
        <v>8000</v>
      </c>
      <c r="G38" s="57">
        <f t="shared" si="7"/>
        <v>32000</v>
      </c>
      <c r="H38" s="57">
        <f t="shared" si="5"/>
        <v>13000</v>
      </c>
      <c r="I38" s="57">
        <f t="shared" si="6"/>
        <v>8000</v>
      </c>
    </row>
    <row r="39" spans="1:9" x14ac:dyDescent="0.25">
      <c r="A39" s="56">
        <v>5</v>
      </c>
      <c r="B39" s="56">
        <f t="shared" si="0"/>
        <v>45000</v>
      </c>
      <c r="C39" s="62">
        <f t="shared" si="1"/>
        <v>5000</v>
      </c>
      <c r="D39" s="56">
        <f t="shared" si="2"/>
        <v>40000</v>
      </c>
      <c r="E39" s="61">
        <f t="shared" si="3"/>
        <v>0.2</v>
      </c>
      <c r="F39" s="56">
        <f t="shared" si="4"/>
        <v>8000</v>
      </c>
      <c r="G39" s="56">
        <f t="shared" si="7"/>
        <v>40000</v>
      </c>
      <c r="H39" s="62">
        <f t="shared" si="5"/>
        <v>5000</v>
      </c>
      <c r="I39" s="62">
        <f t="shared" si="6"/>
        <v>0</v>
      </c>
    </row>
    <row r="41" spans="1:9" x14ac:dyDescent="0.25">
      <c r="A41" s="106" t="s">
        <v>91</v>
      </c>
      <c r="B41" s="94"/>
    </row>
    <row r="42" spans="1:9" x14ac:dyDescent="0.25">
      <c r="A42" s="106" t="s">
        <v>92</v>
      </c>
      <c r="B42" s="94"/>
      <c r="C42" s="94"/>
      <c r="D42" s="94"/>
    </row>
    <row r="43" spans="1:9" x14ac:dyDescent="0.25">
      <c r="A43" s="2">
        <v>1</v>
      </c>
      <c r="B43" s="2">
        <v>2</v>
      </c>
      <c r="C43" s="2">
        <v>3</v>
      </c>
      <c r="D43" s="2">
        <v>4</v>
      </c>
      <c r="E43" s="2">
        <v>5</v>
      </c>
      <c r="F43">
        <f>SUM(A43:E43)</f>
        <v>15</v>
      </c>
      <c r="G43" t="s">
        <v>99</v>
      </c>
      <c r="H43">
        <f>+E43*(E43+1)/2</f>
        <v>15</v>
      </c>
    </row>
    <row r="44" spans="1:9" x14ac:dyDescent="0.25">
      <c r="A44" s="2">
        <v>5</v>
      </c>
      <c r="B44" s="2">
        <v>4</v>
      </c>
      <c r="C44" s="2">
        <v>3</v>
      </c>
      <c r="D44" s="2">
        <v>2</v>
      </c>
      <c r="E44" s="2">
        <v>1</v>
      </c>
      <c r="F44">
        <f>SUM(A44:E44)</f>
        <v>15</v>
      </c>
      <c r="G44" t="s">
        <v>100</v>
      </c>
    </row>
    <row r="45" spans="1:9" x14ac:dyDescent="0.25">
      <c r="A45" s="68" t="s">
        <v>93</v>
      </c>
      <c r="B45" s="68" t="s">
        <v>94</v>
      </c>
      <c r="C45" s="68" t="s">
        <v>95</v>
      </c>
      <c r="D45" s="68" t="s">
        <v>96</v>
      </c>
      <c r="E45" s="68" t="s">
        <v>97</v>
      </c>
      <c r="G45" t="s">
        <v>101</v>
      </c>
    </row>
    <row r="46" spans="1:9" x14ac:dyDescent="0.25">
      <c r="A46" s="118" t="s">
        <v>68</v>
      </c>
      <c r="B46" s="119"/>
      <c r="C46" s="119"/>
      <c r="D46" s="119"/>
      <c r="E46" s="119"/>
      <c r="F46" s="119"/>
      <c r="G46" s="119"/>
      <c r="H46" s="119"/>
      <c r="I46" s="120"/>
    </row>
    <row r="47" spans="1:9" x14ac:dyDescent="0.25">
      <c r="A47" s="59" t="s">
        <v>83</v>
      </c>
      <c r="B47" s="59" t="s">
        <v>66</v>
      </c>
      <c r="C47" s="59" t="s">
        <v>67</v>
      </c>
      <c r="D47" s="59" t="s">
        <v>69</v>
      </c>
      <c r="E47" s="59" t="s">
        <v>88</v>
      </c>
      <c r="F47" s="59" t="s">
        <v>9</v>
      </c>
      <c r="G47" s="59" t="s">
        <v>70</v>
      </c>
      <c r="H47" s="59" t="s">
        <v>79</v>
      </c>
      <c r="I47" s="59" t="s">
        <v>80</v>
      </c>
    </row>
    <row r="48" spans="1:9" x14ac:dyDescent="0.25">
      <c r="A48" s="58"/>
      <c r="B48" s="58" t="s">
        <v>71</v>
      </c>
      <c r="C48" s="58" t="s">
        <v>72</v>
      </c>
      <c r="D48" s="58" t="s">
        <v>73</v>
      </c>
      <c r="E48" s="58" t="s">
        <v>98</v>
      </c>
      <c r="F48" s="58" t="s">
        <v>85</v>
      </c>
      <c r="G48" s="58" t="s">
        <v>78</v>
      </c>
      <c r="H48" s="58" t="s">
        <v>86</v>
      </c>
      <c r="I48" s="58" t="s">
        <v>87</v>
      </c>
    </row>
    <row r="49" spans="1:9" x14ac:dyDescent="0.25">
      <c r="A49" s="57">
        <v>1</v>
      </c>
      <c r="B49" s="57">
        <f>+C$24</f>
        <v>45000</v>
      </c>
      <c r="C49" s="57">
        <f>+C$25</f>
        <v>5000</v>
      </c>
      <c r="D49" s="57">
        <f>+B49-C49</f>
        <v>40000</v>
      </c>
      <c r="E49" s="60">
        <f>+A44/F44</f>
        <v>0.33333333333333331</v>
      </c>
      <c r="F49" s="63">
        <f>+E49*D49</f>
        <v>13333.333333333332</v>
      </c>
      <c r="G49" s="63">
        <f>+F49</f>
        <v>13333.333333333332</v>
      </c>
      <c r="H49" s="63">
        <f>+B49-G49</f>
        <v>31666.666666666668</v>
      </c>
      <c r="I49" s="63">
        <f>+D49-G49</f>
        <v>26666.666666666668</v>
      </c>
    </row>
    <row r="50" spans="1:9" x14ac:dyDescent="0.25">
      <c r="A50" s="57">
        <v>2</v>
      </c>
      <c r="B50" s="57">
        <f t="shared" ref="B50:B53" si="8">+C$24</f>
        <v>45000</v>
      </c>
      <c r="C50" s="57">
        <f t="shared" ref="C50:C53" si="9">+C$25</f>
        <v>5000</v>
      </c>
      <c r="D50" s="57">
        <f t="shared" ref="D50:D53" si="10">+B50-C50</f>
        <v>40000</v>
      </c>
      <c r="E50" s="60">
        <f>+B44/F44</f>
        <v>0.26666666666666666</v>
      </c>
      <c r="F50" s="63">
        <f t="shared" ref="F50:F53" si="11">+E50*D50</f>
        <v>10666.666666666666</v>
      </c>
      <c r="G50" s="63">
        <f>+G49+F50</f>
        <v>24000</v>
      </c>
      <c r="H50" s="63">
        <f t="shared" ref="H50:H53" si="12">+B50-G50</f>
        <v>21000</v>
      </c>
      <c r="I50" s="63">
        <f t="shared" ref="I50:I53" si="13">+D50-G50</f>
        <v>16000</v>
      </c>
    </row>
    <row r="51" spans="1:9" x14ac:dyDescent="0.25">
      <c r="A51" s="57">
        <v>3</v>
      </c>
      <c r="B51" s="57">
        <f t="shared" si="8"/>
        <v>45000</v>
      </c>
      <c r="C51" s="57">
        <f t="shared" si="9"/>
        <v>5000</v>
      </c>
      <c r="D51" s="57">
        <f t="shared" si="10"/>
        <v>40000</v>
      </c>
      <c r="E51" s="60">
        <f>+C44/F44</f>
        <v>0.2</v>
      </c>
      <c r="F51" s="63">
        <f t="shared" si="11"/>
        <v>8000</v>
      </c>
      <c r="G51" s="63">
        <f t="shared" ref="G51:G53" si="14">+G50+F51</f>
        <v>32000</v>
      </c>
      <c r="H51" s="63">
        <f t="shared" si="12"/>
        <v>13000</v>
      </c>
      <c r="I51" s="63">
        <f t="shared" si="13"/>
        <v>8000</v>
      </c>
    </row>
    <row r="52" spans="1:9" x14ac:dyDescent="0.25">
      <c r="A52" s="57">
        <v>4</v>
      </c>
      <c r="B52" s="57">
        <f t="shared" si="8"/>
        <v>45000</v>
      </c>
      <c r="C52" s="57">
        <f t="shared" si="9"/>
        <v>5000</v>
      </c>
      <c r="D52" s="57">
        <f t="shared" si="10"/>
        <v>40000</v>
      </c>
      <c r="E52" s="60">
        <f>+D44/F44</f>
        <v>0.13333333333333333</v>
      </c>
      <c r="F52" s="63">
        <f t="shared" si="11"/>
        <v>5333.333333333333</v>
      </c>
      <c r="G52" s="63">
        <f t="shared" si="14"/>
        <v>37333.333333333336</v>
      </c>
      <c r="H52" s="63">
        <f t="shared" si="12"/>
        <v>7666.6666666666642</v>
      </c>
      <c r="I52" s="63">
        <f t="shared" si="13"/>
        <v>2666.6666666666642</v>
      </c>
    </row>
    <row r="53" spans="1:9" x14ac:dyDescent="0.25">
      <c r="A53" s="56">
        <v>5</v>
      </c>
      <c r="B53" s="56">
        <f t="shared" si="8"/>
        <v>45000</v>
      </c>
      <c r="C53" s="62">
        <f t="shared" si="9"/>
        <v>5000</v>
      </c>
      <c r="D53" s="56">
        <f t="shared" si="10"/>
        <v>40000</v>
      </c>
      <c r="E53" s="61">
        <f>+E44/F44</f>
        <v>6.6666666666666666E-2</v>
      </c>
      <c r="F53" s="64">
        <f t="shared" si="11"/>
        <v>2666.6666666666665</v>
      </c>
      <c r="G53" s="64">
        <f t="shared" si="14"/>
        <v>40000</v>
      </c>
      <c r="H53" s="69">
        <f t="shared" si="12"/>
        <v>5000</v>
      </c>
      <c r="I53" s="69">
        <f t="shared" si="13"/>
        <v>0</v>
      </c>
    </row>
    <row r="55" spans="1:9" x14ac:dyDescent="0.25">
      <c r="A55" s="106" t="s">
        <v>102</v>
      </c>
      <c r="B55" s="94"/>
      <c r="C55" s="94"/>
      <c r="D55" s="94"/>
      <c r="I55" s="104"/>
    </row>
    <row r="56" spans="1:9" x14ac:dyDescent="0.25">
      <c r="A56" t="s">
        <v>103</v>
      </c>
      <c r="B56" s="55">
        <f>1-((C62/B62)^(1/E43))</f>
        <v>0.35560598502274576</v>
      </c>
    </row>
    <row r="58" spans="1:9" ht="15.75" thickBot="1" x14ac:dyDescent="0.3"/>
    <row r="59" spans="1:9" x14ac:dyDescent="0.25">
      <c r="A59" s="121" t="s">
        <v>68</v>
      </c>
      <c r="B59" s="122"/>
      <c r="C59" s="122"/>
      <c r="D59" s="122"/>
      <c r="E59" s="122"/>
      <c r="F59" s="122"/>
      <c r="G59" s="122"/>
      <c r="H59" s="122"/>
      <c r="I59" s="123"/>
    </row>
    <row r="60" spans="1:9" x14ac:dyDescent="0.25">
      <c r="A60" s="71" t="s">
        <v>83</v>
      </c>
      <c r="B60" s="59" t="s">
        <v>66</v>
      </c>
      <c r="C60" s="59" t="s">
        <v>67</v>
      </c>
      <c r="D60" s="59" t="s">
        <v>69</v>
      </c>
      <c r="E60" s="59" t="s">
        <v>88</v>
      </c>
      <c r="F60" s="59" t="s">
        <v>9</v>
      </c>
      <c r="G60" s="59" t="s">
        <v>70</v>
      </c>
      <c r="H60" s="59" t="s">
        <v>79</v>
      </c>
      <c r="I60" s="72" t="s">
        <v>80</v>
      </c>
    </row>
    <row r="61" spans="1:9" ht="78" x14ac:dyDescent="0.35">
      <c r="A61" s="73"/>
      <c r="B61" s="58" t="s">
        <v>71</v>
      </c>
      <c r="C61" s="58" t="s">
        <v>72</v>
      </c>
      <c r="D61" s="58" t="s">
        <v>73</v>
      </c>
      <c r="E61" s="58" t="s">
        <v>104</v>
      </c>
      <c r="F61" s="70" t="s">
        <v>105</v>
      </c>
      <c r="G61" s="58" t="s">
        <v>78</v>
      </c>
      <c r="H61" s="58" t="s">
        <v>86</v>
      </c>
      <c r="I61" s="74" t="s">
        <v>87</v>
      </c>
    </row>
    <row r="62" spans="1:9" x14ac:dyDescent="0.25">
      <c r="A62" s="75">
        <v>1</v>
      </c>
      <c r="B62" s="57">
        <f>+C$24</f>
        <v>45000</v>
      </c>
      <c r="C62" s="57">
        <f>+C$25</f>
        <v>5000</v>
      </c>
      <c r="D62" s="57">
        <f>+B62-C62</f>
        <v>40000</v>
      </c>
      <c r="E62" s="60">
        <f>+B$56</f>
        <v>0.35560598502274576</v>
      </c>
      <c r="F62" s="63">
        <f>+E62*B62</f>
        <v>16002.269326023559</v>
      </c>
      <c r="G62" s="63">
        <f>+F62</f>
        <v>16002.269326023559</v>
      </c>
      <c r="H62" s="63">
        <f>+B62-G62</f>
        <v>28997.730673976439</v>
      </c>
      <c r="I62" s="76">
        <f>+D62-G62</f>
        <v>23997.730673976439</v>
      </c>
    </row>
    <row r="63" spans="1:9" x14ac:dyDescent="0.25">
      <c r="A63" s="75">
        <v>2</v>
      </c>
      <c r="B63" s="57">
        <f t="shared" ref="B63:B66" si="15">+C$24</f>
        <v>45000</v>
      </c>
      <c r="C63" s="57">
        <f t="shared" ref="C63:C66" si="16">+C$25</f>
        <v>5000</v>
      </c>
      <c r="D63" s="57">
        <f t="shared" ref="D63:D66" si="17">+B63-C63</f>
        <v>40000</v>
      </c>
      <c r="E63" s="60">
        <f t="shared" ref="E63:E66" si="18">+B$56</f>
        <v>0.35560598502274576</v>
      </c>
      <c r="F63" s="63">
        <f>+E63*H62</f>
        <v>10311.76657974368</v>
      </c>
      <c r="G63" s="63">
        <f>+G62+F63</f>
        <v>26314.035905767239</v>
      </c>
      <c r="H63" s="63">
        <f t="shared" ref="H63:H66" si="19">+B63-G63</f>
        <v>18685.964094232761</v>
      </c>
      <c r="I63" s="76">
        <f t="shared" ref="I63:I66" si="20">+D63-G63</f>
        <v>13685.964094232761</v>
      </c>
    </row>
    <row r="64" spans="1:9" x14ac:dyDescent="0.25">
      <c r="A64" s="75">
        <v>3</v>
      </c>
      <c r="B64" s="57">
        <f t="shared" si="15"/>
        <v>45000</v>
      </c>
      <c r="C64" s="57">
        <f t="shared" si="16"/>
        <v>5000</v>
      </c>
      <c r="D64" s="57">
        <f t="shared" si="17"/>
        <v>40000</v>
      </c>
      <c r="E64" s="60">
        <f t="shared" si="18"/>
        <v>0.35560598502274576</v>
      </c>
      <c r="F64" s="63">
        <f>+E64*H63</f>
        <v>6644.8406678293004</v>
      </c>
      <c r="G64" s="63">
        <f t="shared" ref="G64:G66" si="21">+G63+F64</f>
        <v>32958.876573596543</v>
      </c>
      <c r="H64" s="63">
        <f t="shared" si="19"/>
        <v>12041.123426403457</v>
      </c>
      <c r="I64" s="76">
        <f t="shared" si="20"/>
        <v>7041.1234264034574</v>
      </c>
    </row>
    <row r="65" spans="1:9" x14ac:dyDescent="0.25">
      <c r="A65" s="75">
        <v>4</v>
      </c>
      <c r="B65" s="57">
        <f t="shared" si="15"/>
        <v>45000</v>
      </c>
      <c r="C65" s="57">
        <f t="shared" si="16"/>
        <v>5000</v>
      </c>
      <c r="D65" s="57">
        <f t="shared" si="17"/>
        <v>40000</v>
      </c>
      <c r="E65" s="60">
        <f t="shared" si="18"/>
        <v>0.35560598502274576</v>
      </c>
      <c r="F65" s="63">
        <f>+E65*H64</f>
        <v>4281.895556826661</v>
      </c>
      <c r="G65" s="63">
        <f t="shared" si="21"/>
        <v>37240.772130423204</v>
      </c>
      <c r="H65" s="63">
        <f t="shared" si="19"/>
        <v>7759.2278695767964</v>
      </c>
      <c r="I65" s="76">
        <f t="shared" si="20"/>
        <v>2759.2278695767964</v>
      </c>
    </row>
    <row r="66" spans="1:9" ht="15.75" thickBot="1" x14ac:dyDescent="0.3">
      <c r="A66" s="77">
        <v>5</v>
      </c>
      <c r="B66" s="78">
        <f t="shared" si="15"/>
        <v>45000</v>
      </c>
      <c r="C66" s="79">
        <f t="shared" si="16"/>
        <v>5000</v>
      </c>
      <c r="D66" s="78">
        <f t="shared" si="17"/>
        <v>40000</v>
      </c>
      <c r="E66" s="80">
        <f t="shared" si="18"/>
        <v>0.35560598502274576</v>
      </c>
      <c r="F66" s="81">
        <f t="shared" ref="F66" si="22">+E66*H65</f>
        <v>2759.2278695767977</v>
      </c>
      <c r="G66" s="81">
        <f t="shared" si="21"/>
        <v>40000</v>
      </c>
      <c r="H66" s="82">
        <f t="shared" si="19"/>
        <v>5000</v>
      </c>
      <c r="I66" s="83">
        <f t="shared" si="20"/>
        <v>0</v>
      </c>
    </row>
    <row r="69" spans="1:9" x14ac:dyDescent="0.25">
      <c r="A69" s="94" t="s">
        <v>106</v>
      </c>
      <c r="B69" s="94"/>
    </row>
    <row r="70" spans="1:9" x14ac:dyDescent="0.25">
      <c r="A70" t="s">
        <v>107</v>
      </c>
    </row>
    <row r="71" spans="1:9" x14ac:dyDescent="0.25">
      <c r="A71" t="s">
        <v>66</v>
      </c>
      <c r="B71">
        <v>45000</v>
      </c>
    </row>
    <row r="72" spans="1:9" x14ac:dyDescent="0.25">
      <c r="A72" t="s">
        <v>67</v>
      </c>
      <c r="B72">
        <v>5000</v>
      </c>
      <c r="D72" t="s">
        <v>110</v>
      </c>
      <c r="E72">
        <f>(-1+(1+B74)^B73)/(B74*(1+B74)^B73)</f>
        <v>3.7907867694084505</v>
      </c>
      <c r="F72" s="3">
        <f>+(B71-B72)/E72</f>
        <v>10551.899231789808</v>
      </c>
    </row>
    <row r="73" spans="1:9" x14ac:dyDescent="0.25">
      <c r="A73" t="s">
        <v>39</v>
      </c>
      <c r="B73">
        <v>5</v>
      </c>
      <c r="E73" s="84">
        <f>PMT(B74,B73,B71-B72)</f>
        <v>-10551.899231789816</v>
      </c>
    </row>
    <row r="74" spans="1:9" x14ac:dyDescent="0.25">
      <c r="A74" t="s">
        <v>108</v>
      </c>
      <c r="B74" s="47">
        <v>0.1</v>
      </c>
    </row>
    <row r="75" spans="1:9" x14ac:dyDescent="0.25">
      <c r="A75" t="s">
        <v>109</v>
      </c>
    </row>
    <row r="76" spans="1:9" ht="15.75" thickBot="1" x14ac:dyDescent="0.3"/>
    <row r="77" spans="1:9" x14ac:dyDescent="0.25">
      <c r="A77" s="121" t="s">
        <v>68</v>
      </c>
      <c r="B77" s="122"/>
      <c r="C77" s="122"/>
      <c r="D77" s="122"/>
      <c r="E77" s="122"/>
      <c r="F77" s="122"/>
      <c r="G77" s="122"/>
      <c r="H77" s="122"/>
      <c r="I77" s="123"/>
    </row>
    <row r="78" spans="1:9" x14ac:dyDescent="0.25">
      <c r="A78" s="71" t="s">
        <v>83</v>
      </c>
      <c r="B78" s="59" t="s">
        <v>66</v>
      </c>
      <c r="C78" s="59" t="s">
        <v>67</v>
      </c>
      <c r="D78" s="59" t="s">
        <v>69</v>
      </c>
      <c r="E78" s="59" t="s">
        <v>111</v>
      </c>
      <c r="F78" s="59" t="s">
        <v>9</v>
      </c>
      <c r="G78" s="59" t="s">
        <v>70</v>
      </c>
      <c r="H78" s="59" t="s">
        <v>79</v>
      </c>
      <c r="I78" s="72" t="s">
        <v>80</v>
      </c>
    </row>
    <row r="79" spans="1:9" x14ac:dyDescent="0.25">
      <c r="A79" s="73"/>
      <c r="B79" s="58" t="s">
        <v>71</v>
      </c>
      <c r="C79" s="58" t="s">
        <v>72</v>
      </c>
      <c r="D79" s="58" t="s">
        <v>73</v>
      </c>
      <c r="E79" s="58"/>
      <c r="F79" s="70" t="s">
        <v>112</v>
      </c>
      <c r="G79" s="58" t="s">
        <v>78</v>
      </c>
      <c r="H79" s="58" t="s">
        <v>86</v>
      </c>
      <c r="I79" s="74" t="s">
        <v>87</v>
      </c>
    </row>
    <row r="80" spans="1:9" x14ac:dyDescent="0.25">
      <c r="A80" s="75">
        <v>1</v>
      </c>
      <c r="B80" s="57">
        <f>+C$24</f>
        <v>45000</v>
      </c>
      <c r="C80" s="57">
        <f>+C$25</f>
        <v>5000</v>
      </c>
      <c r="D80" s="57">
        <f>+B80-C80</f>
        <v>40000</v>
      </c>
      <c r="E80" s="63">
        <f>+D80*B74</f>
        <v>4000</v>
      </c>
      <c r="F80" s="63">
        <f>+F$72-E80</f>
        <v>6551.8992317898083</v>
      </c>
      <c r="G80" s="63">
        <f>+F80</f>
        <v>6551.8992317898083</v>
      </c>
      <c r="H80" s="63">
        <f>+B80-G80</f>
        <v>38448.100768210192</v>
      </c>
      <c r="I80" s="76">
        <f>+D80-G80</f>
        <v>33448.100768210192</v>
      </c>
    </row>
    <row r="81" spans="1:9" x14ac:dyDescent="0.25">
      <c r="A81" s="75">
        <v>2</v>
      </c>
      <c r="B81" s="57">
        <f t="shared" ref="B81:B84" si="23">+C$24</f>
        <v>45000</v>
      </c>
      <c r="C81" s="57">
        <f t="shared" ref="C81:C84" si="24">+C$25</f>
        <v>5000</v>
      </c>
      <c r="D81" s="57">
        <f t="shared" ref="D81:D84" si="25">+B81-C81</f>
        <v>40000</v>
      </c>
      <c r="E81" s="63">
        <f>+B$74*I80</f>
        <v>3344.8100768210193</v>
      </c>
      <c r="F81" s="63">
        <f t="shared" ref="F81:F84" si="26">+F$72-E81</f>
        <v>7207.0891549687894</v>
      </c>
      <c r="G81" s="63">
        <f>+G80+F81</f>
        <v>13758.988386758598</v>
      </c>
      <c r="H81" s="63">
        <f t="shared" ref="H81:H84" si="27">+B81-G81</f>
        <v>31241.011613241404</v>
      </c>
      <c r="I81" s="76">
        <f>+D81-G81</f>
        <v>26241.011613241404</v>
      </c>
    </row>
    <row r="82" spans="1:9" x14ac:dyDescent="0.25">
      <c r="A82" s="75">
        <v>3</v>
      </c>
      <c r="B82" s="57">
        <f t="shared" si="23"/>
        <v>45000</v>
      </c>
      <c r="C82" s="57">
        <f t="shared" si="24"/>
        <v>5000</v>
      </c>
      <c r="D82" s="57">
        <f t="shared" si="25"/>
        <v>40000</v>
      </c>
      <c r="E82" s="63">
        <f>+B$74*I81</f>
        <v>2624.1011613241408</v>
      </c>
      <c r="F82" s="63">
        <f t="shared" si="26"/>
        <v>7927.7980704656675</v>
      </c>
      <c r="G82" s="63">
        <f t="shared" ref="G82:G84" si="28">+G81+F82</f>
        <v>21686.786457224265</v>
      </c>
      <c r="H82" s="63">
        <f t="shared" si="27"/>
        <v>23313.213542775735</v>
      </c>
      <c r="I82" s="76">
        <f t="shared" ref="I82:I84" si="29">+D82-G82</f>
        <v>18313.213542775735</v>
      </c>
    </row>
    <row r="83" spans="1:9" x14ac:dyDescent="0.25">
      <c r="A83" s="75">
        <v>4</v>
      </c>
      <c r="B83" s="57">
        <f t="shared" si="23"/>
        <v>45000</v>
      </c>
      <c r="C83" s="57">
        <f t="shared" si="24"/>
        <v>5000</v>
      </c>
      <c r="D83" s="57">
        <f t="shared" si="25"/>
        <v>40000</v>
      </c>
      <c r="E83" s="63">
        <f>+B$74*I82</f>
        <v>1831.3213542775736</v>
      </c>
      <c r="F83" s="63">
        <f t="shared" si="26"/>
        <v>8720.5778775122344</v>
      </c>
      <c r="G83" s="63">
        <f t="shared" si="28"/>
        <v>30407.3643347365</v>
      </c>
      <c r="H83" s="63">
        <f t="shared" si="27"/>
        <v>14592.6356652635</v>
      </c>
      <c r="I83" s="76">
        <f t="shared" si="29"/>
        <v>9592.6356652635004</v>
      </c>
    </row>
    <row r="84" spans="1:9" ht="15.75" thickBot="1" x14ac:dyDescent="0.3">
      <c r="A84" s="77">
        <v>5</v>
      </c>
      <c r="B84" s="78">
        <f t="shared" si="23"/>
        <v>45000</v>
      </c>
      <c r="C84" s="79">
        <f t="shared" si="24"/>
        <v>5000</v>
      </c>
      <c r="D84" s="78">
        <f t="shared" si="25"/>
        <v>40000</v>
      </c>
      <c r="E84" s="81">
        <f t="shared" ref="E84" si="30">+B$74*I83</f>
        <v>959.26356652635013</v>
      </c>
      <c r="F84" s="81">
        <f t="shared" si="26"/>
        <v>9592.6356652634586</v>
      </c>
      <c r="G84" s="81">
        <f t="shared" si="28"/>
        <v>39999.999999999956</v>
      </c>
      <c r="H84" s="82">
        <f t="shared" si="27"/>
        <v>5000.0000000000437</v>
      </c>
      <c r="I84" s="83">
        <f t="shared" si="29"/>
        <v>0</v>
      </c>
    </row>
    <row r="86" spans="1:9" ht="15.75" thickBot="1" x14ac:dyDescent="0.3"/>
    <row r="87" spans="1:9" ht="75.75" thickBot="1" x14ac:dyDescent="0.3">
      <c r="A87" s="86" t="s">
        <v>113</v>
      </c>
      <c r="B87" s="87" t="s">
        <v>114</v>
      </c>
      <c r="C87" s="87" t="s">
        <v>115</v>
      </c>
      <c r="D87" s="87" t="s">
        <v>116</v>
      </c>
      <c r="E87" s="88" t="s">
        <v>117</v>
      </c>
    </row>
    <row r="88" spans="1:9" x14ac:dyDescent="0.25">
      <c r="A88" s="85">
        <v>0</v>
      </c>
      <c r="B88" s="64">
        <f>+D80</f>
        <v>40000</v>
      </c>
      <c r="C88" s="64">
        <f>+B88</f>
        <v>40000</v>
      </c>
      <c r="D88" s="64">
        <f>+C88</f>
        <v>40000</v>
      </c>
      <c r="E88" s="89">
        <f>+D88</f>
        <v>40000</v>
      </c>
    </row>
    <row r="89" spans="1:9" x14ac:dyDescent="0.25">
      <c r="A89" s="8">
        <v>1</v>
      </c>
      <c r="B89" s="90">
        <f>+I35</f>
        <v>32000</v>
      </c>
      <c r="C89" s="90">
        <f>+I49</f>
        <v>26666.666666666668</v>
      </c>
      <c r="D89" s="90">
        <f>+I62</f>
        <v>23997.730673976439</v>
      </c>
      <c r="E89" s="91">
        <f>+I80</f>
        <v>33448.100768210192</v>
      </c>
    </row>
    <row r="90" spans="1:9" x14ac:dyDescent="0.25">
      <c r="A90" s="8">
        <v>2</v>
      </c>
      <c r="B90" s="90">
        <f t="shared" ref="B90:B93" si="31">+I36</f>
        <v>24000</v>
      </c>
      <c r="C90" s="90">
        <f t="shared" ref="C90:C93" si="32">+I50</f>
        <v>16000</v>
      </c>
      <c r="D90" s="90">
        <f t="shared" ref="D90:D93" si="33">+I63</f>
        <v>13685.964094232761</v>
      </c>
      <c r="E90" s="91">
        <f t="shared" ref="E90:E93" si="34">+I81</f>
        <v>26241.011613241404</v>
      </c>
    </row>
    <row r="91" spans="1:9" x14ac:dyDescent="0.25">
      <c r="A91" s="8">
        <v>3</v>
      </c>
      <c r="B91" s="90">
        <f t="shared" si="31"/>
        <v>16000</v>
      </c>
      <c r="C91" s="90">
        <f t="shared" si="32"/>
        <v>8000</v>
      </c>
      <c r="D91" s="90">
        <f t="shared" si="33"/>
        <v>7041.1234264034574</v>
      </c>
      <c r="E91" s="91">
        <f t="shared" si="34"/>
        <v>18313.213542775735</v>
      </c>
    </row>
    <row r="92" spans="1:9" x14ac:dyDescent="0.25">
      <c r="A92" s="8">
        <v>4</v>
      </c>
      <c r="B92" s="90">
        <f t="shared" si="31"/>
        <v>8000</v>
      </c>
      <c r="C92" s="90">
        <f t="shared" si="32"/>
        <v>2666.6666666666642</v>
      </c>
      <c r="D92" s="90">
        <f t="shared" si="33"/>
        <v>2759.2278695767964</v>
      </c>
      <c r="E92" s="91">
        <f t="shared" si="34"/>
        <v>9592.6356652635004</v>
      </c>
    </row>
    <row r="93" spans="1:9" ht="15.75" thickBot="1" x14ac:dyDescent="0.3">
      <c r="A93" s="9">
        <v>5</v>
      </c>
      <c r="B93" s="92">
        <f t="shared" si="31"/>
        <v>0</v>
      </c>
      <c r="C93" s="92">
        <f t="shared" si="32"/>
        <v>0</v>
      </c>
      <c r="D93" s="92">
        <f t="shared" si="33"/>
        <v>0</v>
      </c>
      <c r="E93" s="93">
        <f t="shared" si="34"/>
        <v>0</v>
      </c>
    </row>
  </sheetData>
  <mergeCells count="9">
    <mergeCell ref="A46:I46"/>
    <mergeCell ref="A59:I59"/>
    <mergeCell ref="A77:I77"/>
    <mergeCell ref="G1:I1"/>
    <mergeCell ref="G6:I6"/>
    <mergeCell ref="G9:I9"/>
    <mergeCell ref="G12:I12"/>
    <mergeCell ref="A32:I32"/>
    <mergeCell ref="A1:F1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1η ΕΡΓΑΣΙΑ</vt:lpstr>
      <vt:lpstr>ΘΕΜΑ1 ΛΟΓΙΣΤΙΚΟ ΚΥΚΛΩΜΑ</vt:lpstr>
      <vt:lpstr>ΘΕΜΑ 2 ΚΥΚΛΩΜΑ ΠΑΓΙΩΝ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KLP FINANCE</cp:lastModifiedBy>
  <dcterms:created xsi:type="dcterms:W3CDTF">2020-04-08T05:41:26Z</dcterms:created>
  <dcterms:modified xsi:type="dcterms:W3CDTF">2023-10-29T07:59:22Z</dcterms:modified>
</cp:coreProperties>
</file>