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ANK\Lessons\03 Kefaleagora Xrimatagora\Exetaseis\20210210\"/>
    </mc:Choice>
  </mc:AlternateContent>
  <bookViews>
    <workbookView xWindow="360" yWindow="336" windowWidth="9180" windowHeight="4308" activeTab="1"/>
  </bookViews>
  <sheets>
    <sheet name="PortfolioSORTED" sheetId="2" r:id="rId1"/>
    <sheet name="Portfolio" sheetId="3" r:id="rId2"/>
  </sheets>
  <calcPr calcId="152511"/>
</workbook>
</file>

<file path=xl/calcChain.xml><?xml version="1.0" encoding="utf-8"?>
<calcChain xmlns="http://schemas.openxmlformats.org/spreadsheetml/2006/main">
  <c r="D4" i="3" l="1"/>
  <c r="E4" i="3"/>
  <c r="D5" i="3"/>
  <c r="E5" i="3"/>
  <c r="H5" i="3" s="1"/>
  <c r="D6" i="3"/>
  <c r="E6" i="3"/>
  <c r="D7" i="3"/>
  <c r="E7" i="3"/>
  <c r="D8" i="3"/>
  <c r="E8" i="3"/>
  <c r="D9" i="3"/>
  <c r="E9" i="3"/>
  <c r="H9" i="3" s="1"/>
  <c r="D10" i="3"/>
  <c r="E10" i="3"/>
  <c r="D11" i="3"/>
  <c r="E11" i="3"/>
  <c r="D12" i="3"/>
  <c r="E12" i="3"/>
  <c r="D13" i="3"/>
  <c r="E13" i="3"/>
  <c r="H13" i="3" s="1"/>
  <c r="D14" i="3"/>
  <c r="H14" i="3" s="1"/>
  <c r="E14" i="3"/>
  <c r="D15" i="3"/>
  <c r="E15" i="3"/>
  <c r="D16" i="3"/>
  <c r="H16" i="3" s="1"/>
  <c r="E16" i="3"/>
  <c r="D17" i="3"/>
  <c r="H17" i="3" s="1"/>
  <c r="E17" i="3"/>
  <c r="D18" i="3"/>
  <c r="E18" i="3"/>
  <c r="H18" i="3"/>
  <c r="D19" i="3"/>
  <c r="H19" i="3" s="1"/>
  <c r="E19" i="3"/>
  <c r="D20" i="3"/>
  <c r="H20" i="3" s="1"/>
  <c r="E20" i="3"/>
  <c r="D21" i="3"/>
  <c r="H21" i="3" s="1"/>
  <c r="E21" i="3"/>
  <c r="D22" i="3"/>
  <c r="H22" i="3" s="1"/>
  <c r="E22" i="3"/>
  <c r="D23" i="3"/>
  <c r="E23" i="3"/>
  <c r="H23" i="3" s="1"/>
  <c r="D24" i="3"/>
  <c r="H24" i="3" s="1"/>
  <c r="E24" i="3"/>
  <c r="D25" i="3"/>
  <c r="H25" i="3" s="1"/>
  <c r="E25" i="3"/>
  <c r="D26" i="3"/>
  <c r="E26" i="3"/>
  <c r="H26" i="3"/>
  <c r="D27" i="3"/>
  <c r="H27" i="3" s="1"/>
  <c r="E27" i="3"/>
  <c r="D28" i="3"/>
  <c r="H28" i="3" s="1"/>
  <c r="E28" i="3"/>
  <c r="D29" i="3"/>
  <c r="H29" i="3" s="1"/>
  <c r="E29" i="3"/>
  <c r="D30" i="3"/>
  <c r="H30" i="3" s="1"/>
  <c r="E30" i="3"/>
  <c r="D31" i="3"/>
  <c r="E31" i="3"/>
  <c r="H31" i="3" s="1"/>
  <c r="D32" i="3"/>
  <c r="H32" i="3" s="1"/>
  <c r="E32" i="3"/>
  <c r="D33" i="3"/>
  <c r="H33" i="3" s="1"/>
  <c r="E33" i="3"/>
  <c r="D34" i="3"/>
  <c r="E34" i="3"/>
  <c r="H34" i="3"/>
  <c r="D35" i="3"/>
  <c r="H35" i="3" s="1"/>
  <c r="E35" i="3"/>
  <c r="D36" i="3"/>
  <c r="H36" i="3" s="1"/>
  <c r="E36" i="3"/>
  <c r="D37" i="3"/>
  <c r="E37" i="3"/>
  <c r="D38" i="3"/>
  <c r="H38" i="3" s="1"/>
  <c r="E38" i="3"/>
  <c r="D39" i="3"/>
  <c r="E39" i="3"/>
  <c r="D40" i="3"/>
  <c r="H40" i="3" s="1"/>
  <c r="E40" i="3"/>
  <c r="D41" i="3"/>
  <c r="E41" i="3"/>
  <c r="D42" i="3"/>
  <c r="H42" i="3" s="1"/>
  <c r="E42" i="3"/>
  <c r="D43" i="3"/>
  <c r="E43" i="3"/>
  <c r="H43" i="3" s="1"/>
  <c r="D44" i="3"/>
  <c r="E44" i="3"/>
  <c r="H44" i="3"/>
  <c r="D45" i="3"/>
  <c r="H45" i="3" s="1"/>
  <c r="E45" i="3"/>
  <c r="D46" i="3"/>
  <c r="E46" i="3"/>
  <c r="D47" i="3"/>
  <c r="H47" i="3" s="1"/>
  <c r="E47" i="3"/>
  <c r="D48" i="3"/>
  <c r="H48" i="3" s="1"/>
  <c r="E48" i="3"/>
  <c r="D49" i="3"/>
  <c r="E49" i="3"/>
  <c r="D50" i="3"/>
  <c r="H50" i="3" s="1"/>
  <c r="E50" i="3"/>
  <c r="D51" i="3"/>
  <c r="E51" i="3"/>
  <c r="H51" i="3" s="1"/>
  <c r="D52" i="3"/>
  <c r="E52" i="3"/>
  <c r="H52" i="3"/>
  <c r="D53" i="3"/>
  <c r="H53" i="3" s="1"/>
  <c r="E53" i="3"/>
  <c r="D54" i="3"/>
  <c r="E54" i="3"/>
  <c r="D55" i="3"/>
  <c r="H55" i="3" s="1"/>
  <c r="E55" i="3"/>
  <c r="D56" i="3"/>
  <c r="E56" i="3"/>
  <c r="D57" i="3"/>
  <c r="E57" i="3"/>
  <c r="H57" i="3" s="1"/>
  <c r="D58" i="3"/>
  <c r="E58" i="3"/>
  <c r="D59" i="3"/>
  <c r="E59" i="3"/>
  <c r="H59" i="3" s="1"/>
  <c r="D60" i="3"/>
  <c r="E60" i="3"/>
  <c r="D61" i="3"/>
  <c r="E61" i="3"/>
  <c r="H61" i="3" s="1"/>
  <c r="D62" i="3"/>
  <c r="E62" i="3"/>
  <c r="D63" i="3"/>
  <c r="E63" i="3"/>
  <c r="H63" i="3" s="1"/>
  <c r="D64" i="3"/>
  <c r="E64" i="3"/>
  <c r="D65" i="3"/>
  <c r="E65" i="3"/>
  <c r="H65" i="3" s="1"/>
  <c r="D66" i="3"/>
  <c r="E66" i="3"/>
  <c r="D67" i="3"/>
  <c r="E67" i="3"/>
  <c r="H67" i="3" s="1"/>
  <c r="D68" i="3"/>
  <c r="E68" i="3"/>
  <c r="D69" i="3"/>
  <c r="E69" i="3"/>
  <c r="H69" i="3" s="1"/>
  <c r="D70" i="3"/>
  <c r="E70" i="3"/>
  <c r="D71" i="3"/>
  <c r="E71" i="3"/>
  <c r="H71" i="3" s="1"/>
  <c r="D72" i="3"/>
  <c r="E72" i="3"/>
  <c r="D73" i="3"/>
  <c r="E73" i="3"/>
  <c r="H73" i="3" s="1"/>
  <c r="D74" i="3"/>
  <c r="E74" i="3"/>
  <c r="D75" i="3"/>
  <c r="E75" i="3"/>
  <c r="H75" i="3" s="1"/>
  <c r="D76" i="3"/>
  <c r="E76" i="3"/>
  <c r="D77" i="3"/>
  <c r="E77" i="3"/>
  <c r="H77" i="3" s="1"/>
  <c r="D78" i="3"/>
  <c r="E78" i="3"/>
  <c r="D79" i="3"/>
  <c r="E79" i="3"/>
  <c r="H79" i="3" s="1"/>
  <c r="D80" i="3"/>
  <c r="E80" i="3"/>
  <c r="D81" i="3"/>
  <c r="E81" i="3"/>
  <c r="H81" i="3" s="1"/>
  <c r="D82" i="3"/>
  <c r="E82" i="3"/>
  <c r="D83" i="3"/>
  <c r="E83" i="3"/>
  <c r="D84" i="3"/>
  <c r="E84" i="3"/>
  <c r="D85" i="3"/>
  <c r="E85" i="3"/>
  <c r="H85" i="3" s="1"/>
  <c r="D86" i="3"/>
  <c r="H86" i="3" s="1"/>
  <c r="E86" i="3"/>
  <c r="D87" i="3"/>
  <c r="E87" i="3"/>
  <c r="H87" i="3" s="1"/>
  <c r="D88" i="3"/>
  <c r="E88" i="3"/>
  <c r="D89" i="3"/>
  <c r="E89" i="3"/>
  <c r="H89" i="3" s="1"/>
  <c r="D90" i="3"/>
  <c r="E90" i="3"/>
  <c r="D91" i="3"/>
  <c r="E91" i="3"/>
  <c r="H91" i="3" s="1"/>
  <c r="D92" i="3"/>
  <c r="E92" i="3"/>
  <c r="D93" i="3"/>
  <c r="E93" i="3"/>
  <c r="H93" i="3" s="1"/>
  <c r="D94" i="3"/>
  <c r="E94" i="3"/>
  <c r="D95" i="3"/>
  <c r="E95" i="3"/>
  <c r="H95" i="3" s="1"/>
  <c r="C1" i="2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B4" i="3"/>
  <c r="A4" i="3"/>
  <c r="C1" i="3"/>
  <c r="A1" i="3" s="1"/>
  <c r="H54" i="3" l="1"/>
  <c r="H49" i="3"/>
  <c r="H46" i="3"/>
  <c r="H41" i="3"/>
  <c r="H12" i="3"/>
  <c r="H8" i="3"/>
  <c r="H4" i="3"/>
  <c r="J4" i="3" s="1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15" i="3"/>
  <c r="H39" i="3"/>
  <c r="J87" i="3" s="1"/>
  <c r="H37" i="3"/>
  <c r="H10" i="3"/>
  <c r="H6" i="3"/>
  <c r="J5" i="3"/>
  <c r="H94" i="3"/>
  <c r="H92" i="3"/>
  <c r="H90" i="3"/>
  <c r="H88" i="3"/>
  <c r="H83" i="3"/>
  <c r="H11" i="3"/>
  <c r="H7" i="3"/>
  <c r="C95" i="2"/>
  <c r="C91" i="2"/>
  <c r="C87" i="2"/>
  <c r="C83" i="2"/>
  <c r="C79" i="2"/>
  <c r="C75" i="2"/>
  <c r="C71" i="2"/>
  <c r="C67" i="2"/>
  <c r="C63" i="2"/>
  <c r="C59" i="2"/>
  <c r="C55" i="2"/>
  <c r="C51" i="2"/>
  <c r="C47" i="2"/>
  <c r="C43" i="2"/>
  <c r="C39" i="2"/>
  <c r="C35" i="2"/>
  <c r="C31" i="2"/>
  <c r="C27" i="2"/>
  <c r="C23" i="2"/>
  <c r="C19" i="2"/>
  <c r="C15" i="2"/>
  <c r="C11" i="2"/>
  <c r="C7" i="2"/>
  <c r="C94" i="2"/>
  <c r="C90" i="2"/>
  <c r="C86" i="2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93" i="2"/>
  <c r="C89" i="2"/>
  <c r="C85" i="2"/>
  <c r="C81" i="2"/>
  <c r="C77" i="2"/>
  <c r="C73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92" i="2"/>
  <c r="C88" i="2"/>
  <c r="C84" i="2"/>
  <c r="C80" i="2"/>
  <c r="C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A1" i="2"/>
  <c r="J61" i="3"/>
  <c r="J77" i="3"/>
  <c r="J49" i="3"/>
  <c r="J24" i="3"/>
  <c r="J28" i="3"/>
  <c r="J32" i="3"/>
  <c r="J36" i="3"/>
  <c r="J20" i="3"/>
  <c r="J15" i="3"/>
  <c r="J53" i="3" l="1"/>
  <c r="J73" i="3"/>
  <c r="J95" i="3"/>
  <c r="J41" i="3"/>
  <c r="J57" i="3"/>
  <c r="J69" i="3"/>
  <c r="J91" i="3"/>
  <c r="J82" i="3"/>
  <c r="J45" i="3"/>
  <c r="J81" i="3"/>
  <c r="J65" i="3"/>
  <c r="J9" i="3"/>
  <c r="J84" i="3"/>
  <c r="J21" i="3"/>
  <c r="J31" i="3"/>
  <c r="J23" i="3"/>
  <c r="J46" i="3"/>
  <c r="J54" i="3"/>
  <c r="J80" i="3"/>
  <c r="J72" i="3"/>
  <c r="J68" i="3"/>
  <c r="J60" i="3"/>
  <c r="J90" i="3"/>
  <c r="J12" i="3"/>
  <c r="J83" i="3"/>
  <c r="J18" i="3"/>
  <c r="J16" i="3"/>
  <c r="J34" i="3"/>
  <c r="J30" i="3"/>
  <c r="J26" i="3"/>
  <c r="J22" i="3"/>
  <c r="J43" i="3"/>
  <c r="J47" i="3"/>
  <c r="J51" i="3"/>
  <c r="J55" i="3"/>
  <c r="J59" i="3"/>
  <c r="J79" i="3"/>
  <c r="J75" i="3"/>
  <c r="J71" i="3"/>
  <c r="J67" i="3"/>
  <c r="J63" i="3"/>
  <c r="J39" i="3"/>
  <c r="J93" i="3"/>
  <c r="J89" i="3"/>
  <c r="J85" i="3"/>
  <c r="J13" i="3"/>
  <c r="J6" i="3"/>
  <c r="J17" i="3"/>
  <c r="J35" i="3"/>
  <c r="J27" i="3"/>
  <c r="J42" i="3"/>
  <c r="J50" i="3"/>
  <c r="J58" i="3"/>
  <c r="J76" i="3"/>
  <c r="J64" i="3"/>
  <c r="J94" i="3"/>
  <c r="J7" i="3"/>
  <c r="J19" i="3"/>
  <c r="J37" i="3"/>
  <c r="J33" i="3"/>
  <c r="J29" i="3"/>
  <c r="J25" i="3"/>
  <c r="J40" i="3"/>
  <c r="J44" i="3"/>
  <c r="J48" i="3"/>
  <c r="J52" i="3"/>
  <c r="J56" i="3"/>
  <c r="J38" i="3"/>
  <c r="J78" i="3"/>
  <c r="J74" i="3"/>
  <c r="J70" i="3"/>
  <c r="J66" i="3"/>
  <c r="J62" i="3"/>
  <c r="J86" i="3"/>
  <c r="J92" i="3"/>
  <c r="J88" i="3"/>
  <c r="J8" i="3"/>
  <c r="J10" i="3"/>
  <c r="J14" i="3"/>
  <c r="J11" i="3"/>
  <c r="F16" i="2"/>
  <c r="C16" i="3"/>
  <c r="G16" i="3" s="1"/>
  <c r="F32" i="2"/>
  <c r="C32" i="3"/>
  <c r="G32" i="3" s="1"/>
  <c r="F48" i="2"/>
  <c r="C48" i="3"/>
  <c r="G48" i="3" s="1"/>
  <c r="F64" i="2"/>
  <c r="F64" i="3" s="1"/>
  <c r="C64" i="3"/>
  <c r="G64" i="3" s="1"/>
  <c r="F80" i="2"/>
  <c r="C80" i="3"/>
  <c r="G80" i="3" s="1"/>
  <c r="C5" i="3"/>
  <c r="G5" i="3" s="1"/>
  <c r="F5" i="2"/>
  <c r="C4" i="3"/>
  <c r="G4" i="3" s="1"/>
  <c r="F4" i="2"/>
  <c r="F20" i="2"/>
  <c r="F20" i="3" s="1"/>
  <c r="C20" i="3"/>
  <c r="G20" i="3" s="1"/>
  <c r="F36" i="2"/>
  <c r="C36" i="3"/>
  <c r="G36" i="3" s="1"/>
  <c r="F52" i="2"/>
  <c r="C52" i="3"/>
  <c r="G52" i="3" s="1"/>
  <c r="F68" i="2"/>
  <c r="C68" i="3"/>
  <c r="G68" i="3" s="1"/>
  <c r="F84" i="2"/>
  <c r="C84" i="3"/>
  <c r="G84" i="3" s="1"/>
  <c r="C9" i="3"/>
  <c r="G9" i="3" s="1"/>
  <c r="F9" i="2"/>
  <c r="F9" i="3" s="1"/>
  <c r="F25" i="2"/>
  <c r="F25" i="3" s="1"/>
  <c r="C25" i="3"/>
  <c r="G25" i="3" s="1"/>
  <c r="F41" i="2"/>
  <c r="C41" i="3"/>
  <c r="G41" i="3" s="1"/>
  <c r="F57" i="2"/>
  <c r="F57" i="3" s="1"/>
  <c r="C57" i="3"/>
  <c r="G57" i="3" s="1"/>
  <c r="F73" i="2"/>
  <c r="C73" i="3"/>
  <c r="G73" i="3" s="1"/>
  <c r="F89" i="2"/>
  <c r="C89" i="3"/>
  <c r="G89" i="3" s="1"/>
  <c r="F14" i="2"/>
  <c r="F14" i="3" s="1"/>
  <c r="C14" i="3"/>
  <c r="G14" i="3" s="1"/>
  <c r="F30" i="2"/>
  <c r="F30" i="3" s="1"/>
  <c r="C30" i="3"/>
  <c r="G30" i="3" s="1"/>
  <c r="F46" i="2"/>
  <c r="F46" i="3" s="1"/>
  <c r="C46" i="3"/>
  <c r="G46" i="3" s="1"/>
  <c r="F62" i="2"/>
  <c r="F62" i="3" s="1"/>
  <c r="C62" i="3"/>
  <c r="G62" i="3" s="1"/>
  <c r="F78" i="2"/>
  <c r="C78" i="3"/>
  <c r="G78" i="3" s="1"/>
  <c r="F94" i="2"/>
  <c r="C94" i="3"/>
  <c r="G94" i="3" s="1"/>
  <c r="F19" i="2"/>
  <c r="C19" i="3"/>
  <c r="G19" i="3" s="1"/>
  <c r="F35" i="2"/>
  <c r="F35" i="3" s="1"/>
  <c r="C35" i="3"/>
  <c r="G35" i="3" s="1"/>
  <c r="F51" i="2"/>
  <c r="C51" i="3"/>
  <c r="G51" i="3" s="1"/>
  <c r="F67" i="2"/>
  <c r="F67" i="3" s="1"/>
  <c r="C67" i="3"/>
  <c r="G67" i="3" s="1"/>
  <c r="F83" i="2"/>
  <c r="C83" i="3"/>
  <c r="G83" i="3" s="1"/>
  <c r="C8" i="3"/>
  <c r="G8" i="3" s="1"/>
  <c r="F8" i="2"/>
  <c r="F24" i="2"/>
  <c r="F24" i="3" s="1"/>
  <c r="C24" i="3"/>
  <c r="G24" i="3" s="1"/>
  <c r="F56" i="2"/>
  <c r="C56" i="3"/>
  <c r="G56" i="3" s="1"/>
  <c r="F72" i="2"/>
  <c r="C72" i="3"/>
  <c r="G72" i="3" s="1"/>
  <c r="F88" i="2"/>
  <c r="C88" i="3"/>
  <c r="G88" i="3" s="1"/>
  <c r="F13" i="2"/>
  <c r="C13" i="3"/>
  <c r="G13" i="3" s="1"/>
  <c r="F29" i="2"/>
  <c r="F29" i="3" s="1"/>
  <c r="C29" i="3"/>
  <c r="G29" i="3" s="1"/>
  <c r="F45" i="2"/>
  <c r="C45" i="3"/>
  <c r="G45" i="3" s="1"/>
  <c r="F61" i="2"/>
  <c r="F61" i="3" s="1"/>
  <c r="C61" i="3"/>
  <c r="G61" i="3" s="1"/>
  <c r="F77" i="2"/>
  <c r="C77" i="3"/>
  <c r="G77" i="3" s="1"/>
  <c r="F93" i="2"/>
  <c r="F93" i="3" s="1"/>
  <c r="C93" i="3"/>
  <c r="G93" i="3" s="1"/>
  <c r="F18" i="2"/>
  <c r="C18" i="3"/>
  <c r="G18" i="3" s="1"/>
  <c r="F34" i="2"/>
  <c r="F34" i="3" s="1"/>
  <c r="C34" i="3"/>
  <c r="G34" i="3" s="1"/>
  <c r="F50" i="2"/>
  <c r="C50" i="3"/>
  <c r="G50" i="3" s="1"/>
  <c r="F66" i="2"/>
  <c r="F66" i="3" s="1"/>
  <c r="C66" i="3"/>
  <c r="G66" i="3" s="1"/>
  <c r="F82" i="2"/>
  <c r="C82" i="3"/>
  <c r="G82" i="3" s="1"/>
  <c r="F7" i="2"/>
  <c r="F7" i="3" s="1"/>
  <c r="C7" i="3"/>
  <c r="G7" i="3" s="1"/>
  <c r="F23" i="2"/>
  <c r="C23" i="3"/>
  <c r="G23" i="3" s="1"/>
  <c r="F39" i="2"/>
  <c r="C39" i="3"/>
  <c r="G39" i="3" s="1"/>
  <c r="F55" i="2"/>
  <c r="C55" i="3"/>
  <c r="G55" i="3" s="1"/>
  <c r="F71" i="2"/>
  <c r="F71" i="3" s="1"/>
  <c r="C71" i="3"/>
  <c r="G71" i="3" s="1"/>
  <c r="F87" i="2"/>
  <c r="F87" i="3" s="1"/>
  <c r="C87" i="3"/>
  <c r="G87" i="3" s="1"/>
  <c r="F40" i="2"/>
  <c r="F40" i="3" s="1"/>
  <c r="C40" i="3"/>
  <c r="G40" i="3" s="1"/>
  <c r="C12" i="3"/>
  <c r="G12" i="3" s="1"/>
  <c r="F12" i="2"/>
  <c r="F12" i="3" s="1"/>
  <c r="F28" i="2"/>
  <c r="F28" i="3" s="1"/>
  <c r="C28" i="3"/>
  <c r="G28" i="3" s="1"/>
  <c r="F44" i="2"/>
  <c r="F44" i="3" s="1"/>
  <c r="C44" i="3"/>
  <c r="G44" i="3" s="1"/>
  <c r="F60" i="2"/>
  <c r="F60" i="3" s="1"/>
  <c r="C60" i="3"/>
  <c r="G60" i="3" s="1"/>
  <c r="F76" i="2"/>
  <c r="C76" i="3"/>
  <c r="G76" i="3" s="1"/>
  <c r="F92" i="2"/>
  <c r="F92" i="3" s="1"/>
  <c r="C92" i="3"/>
  <c r="G92" i="3" s="1"/>
  <c r="F17" i="2"/>
  <c r="C17" i="3"/>
  <c r="G17" i="3" s="1"/>
  <c r="F33" i="2"/>
  <c r="F33" i="3" s="1"/>
  <c r="C33" i="3"/>
  <c r="G33" i="3" s="1"/>
  <c r="F49" i="2"/>
  <c r="C49" i="3"/>
  <c r="G49" i="3" s="1"/>
  <c r="F65" i="2"/>
  <c r="F65" i="3" s="1"/>
  <c r="C65" i="3"/>
  <c r="G65" i="3" s="1"/>
  <c r="F81" i="2"/>
  <c r="C81" i="3"/>
  <c r="G81" i="3" s="1"/>
  <c r="F6" i="2"/>
  <c r="F6" i="3" s="1"/>
  <c r="C6" i="3"/>
  <c r="G6" i="3" s="1"/>
  <c r="F22" i="2"/>
  <c r="C22" i="3"/>
  <c r="G22" i="3" s="1"/>
  <c r="F38" i="2"/>
  <c r="F38" i="3" s="1"/>
  <c r="C38" i="3"/>
  <c r="G38" i="3" s="1"/>
  <c r="F54" i="2"/>
  <c r="F54" i="3" s="1"/>
  <c r="C54" i="3"/>
  <c r="G54" i="3" s="1"/>
  <c r="F70" i="2"/>
  <c r="F70" i="3" s="1"/>
  <c r="C70" i="3"/>
  <c r="G70" i="3" s="1"/>
  <c r="F86" i="2"/>
  <c r="C86" i="3"/>
  <c r="G86" i="3" s="1"/>
  <c r="F11" i="2"/>
  <c r="F11" i="3" s="1"/>
  <c r="C11" i="3"/>
  <c r="G11" i="3" s="1"/>
  <c r="F27" i="2"/>
  <c r="F27" i="3" s="1"/>
  <c r="C27" i="3"/>
  <c r="G27" i="3" s="1"/>
  <c r="F43" i="2"/>
  <c r="F43" i="3" s="1"/>
  <c r="C43" i="3"/>
  <c r="G43" i="3" s="1"/>
  <c r="F59" i="2"/>
  <c r="F59" i="3" s="1"/>
  <c r="C59" i="3"/>
  <c r="G59" i="3" s="1"/>
  <c r="F75" i="2"/>
  <c r="F75" i="3" s="1"/>
  <c r="C75" i="3"/>
  <c r="G75" i="3" s="1"/>
  <c r="F91" i="2"/>
  <c r="C91" i="3"/>
  <c r="G91" i="3" s="1"/>
  <c r="F21" i="2"/>
  <c r="F21" i="3" s="1"/>
  <c r="C21" i="3"/>
  <c r="G21" i="3" s="1"/>
  <c r="F37" i="2"/>
  <c r="F37" i="3" s="1"/>
  <c r="C37" i="3"/>
  <c r="G37" i="3" s="1"/>
  <c r="F53" i="2"/>
  <c r="F53" i="3" s="1"/>
  <c r="C53" i="3"/>
  <c r="G53" i="3" s="1"/>
  <c r="F69" i="2"/>
  <c r="C69" i="3"/>
  <c r="G69" i="3" s="1"/>
  <c r="F85" i="2"/>
  <c r="F85" i="3" s="1"/>
  <c r="C85" i="3"/>
  <c r="G85" i="3" s="1"/>
  <c r="F10" i="2"/>
  <c r="F10" i="3" s="1"/>
  <c r="C10" i="3"/>
  <c r="G10" i="3" s="1"/>
  <c r="F26" i="2"/>
  <c r="F26" i="3" s="1"/>
  <c r="C26" i="3"/>
  <c r="G26" i="3" s="1"/>
  <c r="F42" i="2"/>
  <c r="C42" i="3"/>
  <c r="G42" i="3" s="1"/>
  <c r="F58" i="2"/>
  <c r="F58" i="3" s="1"/>
  <c r="C58" i="3"/>
  <c r="G58" i="3" s="1"/>
  <c r="F74" i="2"/>
  <c r="F74" i="3" s="1"/>
  <c r="C74" i="3"/>
  <c r="G74" i="3" s="1"/>
  <c r="F90" i="2"/>
  <c r="F90" i="3" s="1"/>
  <c r="C90" i="3"/>
  <c r="G90" i="3" s="1"/>
  <c r="F15" i="2"/>
  <c r="C15" i="3"/>
  <c r="G15" i="3" s="1"/>
  <c r="F31" i="2"/>
  <c r="F31" i="3" s="1"/>
  <c r="C31" i="3"/>
  <c r="G31" i="3" s="1"/>
  <c r="F47" i="2"/>
  <c r="F47" i="3" s="1"/>
  <c r="C47" i="3"/>
  <c r="G47" i="3" s="1"/>
  <c r="F63" i="2"/>
  <c r="F63" i="3" s="1"/>
  <c r="C63" i="3"/>
  <c r="G63" i="3" s="1"/>
  <c r="F79" i="2"/>
  <c r="C79" i="3"/>
  <c r="G79" i="3" s="1"/>
  <c r="F95" i="2"/>
  <c r="F95" i="3" s="1"/>
  <c r="C95" i="3"/>
  <c r="G95" i="3" s="1"/>
  <c r="F88" i="3" l="1"/>
  <c r="F89" i="3"/>
  <c r="F52" i="3"/>
  <c r="F32" i="3"/>
  <c r="F79" i="3"/>
  <c r="F15" i="3"/>
  <c r="F42" i="3"/>
  <c r="F69" i="3"/>
  <c r="F91" i="3"/>
  <c r="F86" i="3"/>
  <c r="F22" i="3"/>
  <c r="F81" i="3"/>
  <c r="F49" i="3"/>
  <c r="F17" i="3"/>
  <c r="F76" i="3"/>
  <c r="F55" i="3"/>
  <c r="F23" i="3"/>
  <c r="F82" i="3"/>
  <c r="F50" i="3"/>
  <c r="F18" i="3"/>
  <c r="F77" i="3"/>
  <c r="F45" i="3"/>
  <c r="F13" i="3"/>
  <c r="F72" i="3"/>
  <c r="F83" i="3"/>
  <c r="F51" i="3"/>
  <c r="F19" i="3"/>
  <c r="F78" i="3"/>
  <c r="F73" i="3"/>
  <c r="F41" i="3"/>
  <c r="F68" i="3"/>
  <c r="F36" i="3"/>
  <c r="F80" i="3"/>
  <c r="F48" i="3"/>
  <c r="F16" i="3"/>
  <c r="F39" i="3"/>
  <c r="F56" i="3"/>
  <c r="F94" i="3"/>
  <c r="F84" i="3"/>
  <c r="F4" i="3"/>
  <c r="F8" i="3"/>
  <c r="F5" i="3"/>
  <c r="I4" i="3"/>
  <c r="K4" i="3" s="1"/>
  <c r="M4" i="3" s="1"/>
  <c r="I5" i="3"/>
  <c r="K5" i="3" s="1"/>
  <c r="L5" i="3" s="1"/>
  <c r="I6" i="3"/>
  <c r="K6" i="3" s="1"/>
  <c r="L6" i="3" s="1"/>
  <c r="I7" i="3"/>
  <c r="K7" i="3" s="1"/>
  <c r="L7" i="3" s="1"/>
  <c r="I8" i="3"/>
  <c r="K8" i="3" s="1"/>
  <c r="L8" i="3" s="1"/>
  <c r="I9" i="3"/>
  <c r="K9" i="3" s="1"/>
  <c r="L9" i="3" s="1"/>
  <c r="I10" i="3"/>
  <c r="K10" i="3" s="1"/>
  <c r="L10" i="3" s="1"/>
  <c r="I11" i="3"/>
  <c r="K11" i="3" s="1"/>
  <c r="L11" i="3" s="1"/>
  <c r="I12" i="3"/>
  <c r="K12" i="3" s="1"/>
  <c r="L12" i="3" s="1"/>
  <c r="I16" i="3"/>
  <c r="K16" i="3" s="1"/>
  <c r="L16" i="3" s="1"/>
  <c r="I13" i="3"/>
  <c r="K13" i="3" s="1"/>
  <c r="L13" i="3" s="1"/>
  <c r="I14" i="3"/>
  <c r="K14" i="3" s="1"/>
  <c r="L14" i="3" s="1"/>
  <c r="I15" i="3"/>
  <c r="K15" i="3" s="1"/>
  <c r="L15" i="3" s="1"/>
  <c r="I17" i="3"/>
  <c r="K17" i="3" s="1"/>
  <c r="L17" i="3" s="1"/>
  <c r="I18" i="3"/>
  <c r="K18" i="3" s="1"/>
  <c r="I19" i="3"/>
  <c r="K19" i="3" s="1"/>
  <c r="L19" i="3" s="1"/>
  <c r="I20" i="3"/>
  <c r="K20" i="3" s="1"/>
  <c r="L20" i="3" s="1"/>
  <c r="I21" i="3"/>
  <c r="K21" i="3" s="1"/>
  <c r="L21" i="3" s="1"/>
  <c r="I22" i="3"/>
  <c r="K22" i="3" s="1"/>
  <c r="I23" i="3"/>
  <c r="K23" i="3" s="1"/>
  <c r="L23" i="3" s="1"/>
  <c r="I24" i="3"/>
  <c r="K24" i="3" s="1"/>
  <c r="L24" i="3" s="1"/>
  <c r="I25" i="3"/>
  <c r="K25" i="3" s="1"/>
  <c r="L25" i="3" s="1"/>
  <c r="I26" i="3"/>
  <c r="K26" i="3" s="1"/>
  <c r="L26" i="3" s="1"/>
  <c r="I27" i="3"/>
  <c r="K27" i="3" s="1"/>
  <c r="L27" i="3" s="1"/>
  <c r="I28" i="3"/>
  <c r="K28" i="3" s="1"/>
  <c r="L28" i="3" s="1"/>
  <c r="I29" i="3"/>
  <c r="K29" i="3" s="1"/>
  <c r="L29" i="3" s="1"/>
  <c r="I30" i="3"/>
  <c r="K30" i="3" s="1"/>
  <c r="L30" i="3" s="1"/>
  <c r="I31" i="3"/>
  <c r="K31" i="3" s="1"/>
  <c r="L31" i="3" s="1"/>
  <c r="I32" i="3"/>
  <c r="K32" i="3" s="1"/>
  <c r="I33" i="3"/>
  <c r="K33" i="3" s="1"/>
  <c r="L33" i="3" s="1"/>
  <c r="I34" i="3"/>
  <c r="K34" i="3" s="1"/>
  <c r="L34" i="3" s="1"/>
  <c r="I35" i="3"/>
  <c r="K35" i="3" s="1"/>
  <c r="L35" i="3" s="1"/>
  <c r="I36" i="3"/>
  <c r="K36" i="3" s="1"/>
  <c r="I37" i="3"/>
  <c r="K37" i="3" s="1"/>
  <c r="L37" i="3" s="1"/>
  <c r="I38" i="3"/>
  <c r="K38" i="3" s="1"/>
  <c r="L38" i="3" s="1"/>
  <c r="I39" i="3"/>
  <c r="K39" i="3" s="1"/>
  <c r="I40" i="3"/>
  <c r="K40" i="3" s="1"/>
  <c r="L40" i="3" s="1"/>
  <c r="I41" i="3"/>
  <c r="K41" i="3" s="1"/>
  <c r="L41" i="3" s="1"/>
  <c r="I42" i="3"/>
  <c r="K42" i="3" s="1"/>
  <c r="L42" i="3" s="1"/>
  <c r="I43" i="3"/>
  <c r="K43" i="3" s="1"/>
  <c r="L43" i="3" s="1"/>
  <c r="I44" i="3"/>
  <c r="K44" i="3" s="1"/>
  <c r="L44" i="3" s="1"/>
  <c r="I45" i="3"/>
  <c r="K45" i="3" s="1"/>
  <c r="L45" i="3" s="1"/>
  <c r="I46" i="3"/>
  <c r="K46" i="3" s="1"/>
  <c r="L46" i="3" s="1"/>
  <c r="I47" i="3"/>
  <c r="K47" i="3" s="1"/>
  <c r="L47" i="3" s="1"/>
  <c r="I48" i="3"/>
  <c r="K48" i="3" s="1"/>
  <c r="L48" i="3" s="1"/>
  <c r="I49" i="3"/>
  <c r="K49" i="3" s="1"/>
  <c r="L49" i="3" s="1"/>
  <c r="I50" i="3"/>
  <c r="K50" i="3" s="1"/>
  <c r="L50" i="3" s="1"/>
  <c r="I51" i="3"/>
  <c r="K51" i="3" s="1"/>
  <c r="L51" i="3" s="1"/>
  <c r="I52" i="3"/>
  <c r="K52" i="3" s="1"/>
  <c r="L52" i="3" s="1"/>
  <c r="I53" i="3"/>
  <c r="K53" i="3" s="1"/>
  <c r="L53" i="3" s="1"/>
  <c r="I54" i="3"/>
  <c r="K54" i="3" s="1"/>
  <c r="L54" i="3" s="1"/>
  <c r="I55" i="3"/>
  <c r="K55" i="3" s="1"/>
  <c r="I56" i="3"/>
  <c r="K56" i="3" s="1"/>
  <c r="L56" i="3" s="1"/>
  <c r="I57" i="3"/>
  <c r="K57" i="3" s="1"/>
  <c r="L57" i="3" s="1"/>
  <c r="I58" i="3"/>
  <c r="K58" i="3" s="1"/>
  <c r="L58" i="3" s="1"/>
  <c r="I59" i="3"/>
  <c r="K59" i="3" s="1"/>
  <c r="L59" i="3" s="1"/>
  <c r="I60" i="3"/>
  <c r="K60" i="3" s="1"/>
  <c r="L60" i="3" s="1"/>
  <c r="I61" i="3"/>
  <c r="K61" i="3" s="1"/>
  <c r="L61" i="3" s="1"/>
  <c r="I62" i="3"/>
  <c r="K62" i="3" s="1"/>
  <c r="L62" i="3" s="1"/>
  <c r="I63" i="3"/>
  <c r="K63" i="3" s="1"/>
  <c r="L63" i="3" s="1"/>
  <c r="I64" i="3"/>
  <c r="K64" i="3" s="1"/>
  <c r="L64" i="3" s="1"/>
  <c r="I65" i="3"/>
  <c r="K65" i="3" s="1"/>
  <c r="L65" i="3" s="1"/>
  <c r="I68" i="3"/>
  <c r="K68" i="3" s="1"/>
  <c r="L68" i="3" s="1"/>
  <c r="I69" i="3"/>
  <c r="K69" i="3" s="1"/>
  <c r="I70" i="3"/>
  <c r="K70" i="3" s="1"/>
  <c r="L70" i="3" s="1"/>
  <c r="I71" i="3"/>
  <c r="K71" i="3" s="1"/>
  <c r="L71" i="3" s="1"/>
  <c r="I72" i="3"/>
  <c r="K72" i="3" s="1"/>
  <c r="I73" i="3"/>
  <c r="K73" i="3" s="1"/>
  <c r="L73" i="3" s="1"/>
  <c r="I74" i="3"/>
  <c r="K74" i="3" s="1"/>
  <c r="L74" i="3" s="1"/>
  <c r="I75" i="3"/>
  <c r="K75" i="3" s="1"/>
  <c r="L75" i="3" s="1"/>
  <c r="I76" i="3"/>
  <c r="K76" i="3" s="1"/>
  <c r="I77" i="3"/>
  <c r="K77" i="3" s="1"/>
  <c r="L77" i="3" s="1"/>
  <c r="I78" i="3"/>
  <c r="K78" i="3" s="1"/>
  <c r="L78" i="3" s="1"/>
  <c r="I79" i="3"/>
  <c r="K79" i="3" s="1"/>
  <c r="L79" i="3" s="1"/>
  <c r="I80" i="3"/>
  <c r="K80" i="3" s="1"/>
  <c r="I81" i="3"/>
  <c r="K81" i="3" s="1"/>
  <c r="I82" i="3"/>
  <c r="K82" i="3" s="1"/>
  <c r="L82" i="3" s="1"/>
  <c r="I84" i="3"/>
  <c r="K84" i="3" s="1"/>
  <c r="L84" i="3" s="1"/>
  <c r="I66" i="3"/>
  <c r="K66" i="3" s="1"/>
  <c r="L66" i="3" s="1"/>
  <c r="I86" i="3"/>
  <c r="K86" i="3" s="1"/>
  <c r="L86" i="3" s="1"/>
  <c r="I87" i="3"/>
  <c r="K87" i="3" s="1"/>
  <c r="L87" i="3" s="1"/>
  <c r="I88" i="3"/>
  <c r="K88" i="3" s="1"/>
  <c r="L88" i="3" s="1"/>
  <c r="I89" i="3"/>
  <c r="K89" i="3" s="1"/>
  <c r="L89" i="3" s="1"/>
  <c r="I90" i="3"/>
  <c r="K90" i="3" s="1"/>
  <c r="L90" i="3" s="1"/>
  <c r="I91" i="3"/>
  <c r="K91" i="3" s="1"/>
  <c r="L91" i="3" s="1"/>
  <c r="I92" i="3"/>
  <c r="K92" i="3" s="1"/>
  <c r="L92" i="3" s="1"/>
  <c r="I93" i="3"/>
  <c r="K93" i="3" s="1"/>
  <c r="L93" i="3" s="1"/>
  <c r="I94" i="3"/>
  <c r="K94" i="3" s="1"/>
  <c r="L94" i="3" s="1"/>
  <c r="I95" i="3"/>
  <c r="K95" i="3" s="1"/>
  <c r="L95" i="3" s="1"/>
  <c r="I67" i="3"/>
  <c r="K67" i="3" s="1"/>
  <c r="L67" i="3" s="1"/>
  <c r="I83" i="3"/>
  <c r="K83" i="3" s="1"/>
  <c r="L83" i="3" s="1"/>
  <c r="I85" i="3"/>
  <c r="K85" i="3" s="1"/>
  <c r="L85" i="3" s="1"/>
  <c r="L80" i="3"/>
  <c r="L36" i="3" l="1"/>
  <c r="L76" i="3"/>
  <c r="L22" i="3"/>
  <c r="L4" i="3"/>
  <c r="N4" i="3" s="1"/>
  <c r="L32" i="3"/>
  <c r="L72" i="3"/>
  <c r="L81" i="3"/>
  <c r="L69" i="3"/>
  <c r="O69" i="3" s="1"/>
  <c r="L55" i="3"/>
  <c r="O55" i="3" s="1"/>
  <c r="L39" i="3"/>
  <c r="L18" i="3"/>
  <c r="O85" i="3"/>
  <c r="O59" i="3"/>
  <c r="O51" i="3"/>
  <c r="O35" i="3"/>
  <c r="O27" i="3"/>
  <c r="O54" i="3"/>
  <c r="O30" i="3"/>
  <c r="O67" i="3"/>
  <c r="O75" i="3"/>
  <c r="O65" i="3"/>
  <c r="O53" i="3"/>
  <c r="O45" i="3"/>
  <c r="O37" i="3"/>
  <c r="O29" i="3"/>
  <c r="M9" i="3"/>
  <c r="M10" i="3" s="1"/>
  <c r="N10" i="3" s="1"/>
  <c r="M5" i="3"/>
  <c r="N5" i="3" s="1"/>
  <c r="O92" i="3"/>
  <c r="O88" i="3"/>
  <c r="O79" i="3"/>
  <c r="O71" i="3"/>
  <c r="O41" i="3"/>
  <c r="O95" i="3"/>
  <c r="O87" i="3"/>
  <c r="O82" i="3"/>
  <c r="O78" i="3"/>
  <c r="O70" i="3"/>
  <c r="O52" i="3"/>
  <c r="O28" i="3"/>
  <c r="O24" i="3"/>
  <c r="O81" i="3"/>
  <c r="O73" i="3"/>
  <c r="O63" i="3"/>
  <c r="M19" i="3"/>
  <c r="N19" i="3"/>
  <c r="M14" i="3"/>
  <c r="N14" i="3" s="1"/>
  <c r="M11" i="3"/>
  <c r="N11" i="3" s="1"/>
  <c r="M7" i="3"/>
  <c r="N7" i="3" s="1"/>
  <c r="O36" i="3"/>
  <c r="O48" i="3"/>
  <c r="O22" i="3"/>
  <c r="M12" i="3"/>
  <c r="N12" i="3" s="1"/>
  <c r="O56" i="3"/>
  <c r="O66" i="3"/>
  <c r="M20" i="3"/>
  <c r="M21" i="3" s="1"/>
  <c r="O89" i="3"/>
  <c r="O60" i="3"/>
  <c r="O42" i="3"/>
  <c r="O74" i="3"/>
  <c r="O80" i="3"/>
  <c r="O62" i="3"/>
  <c r="O40" i="3"/>
  <c r="M6" i="3"/>
  <c r="N6" i="3" s="1"/>
  <c r="O32" i="3"/>
  <c r="O38" i="3"/>
  <c r="O58" i="3"/>
  <c r="M8" i="3"/>
  <c r="N8" i="3" s="1"/>
  <c r="M13" i="3" l="1"/>
  <c r="N13" i="3" s="1"/>
  <c r="M15" i="3"/>
  <c r="N9" i="3"/>
  <c r="M22" i="3"/>
  <c r="N21" i="3"/>
  <c r="N20" i="3"/>
  <c r="N15" i="3" l="1"/>
  <c r="M16" i="3"/>
  <c r="N22" i="3"/>
  <c r="M23" i="3"/>
  <c r="N16" i="3" l="1"/>
  <c r="M17" i="3"/>
  <c r="N23" i="3"/>
  <c r="M24" i="3"/>
  <c r="M18" i="3" l="1"/>
  <c r="N18" i="3" s="1"/>
  <c r="N17" i="3"/>
  <c r="M25" i="3"/>
  <c r="N24" i="3"/>
  <c r="M26" i="3" l="1"/>
  <c r="N25" i="3"/>
  <c r="N26" i="3" l="1"/>
  <c r="M27" i="3"/>
  <c r="N27" i="3" l="1"/>
  <c r="M28" i="3"/>
  <c r="N28" i="3" l="1"/>
  <c r="M29" i="3"/>
  <c r="M30" i="3" l="1"/>
  <c r="N29" i="3"/>
  <c r="M31" i="3" l="1"/>
  <c r="N30" i="3"/>
  <c r="N31" i="3" l="1"/>
  <c r="M32" i="3"/>
  <c r="M33" i="3" l="1"/>
  <c r="N32" i="3"/>
  <c r="N33" i="3" l="1"/>
  <c r="M34" i="3"/>
  <c r="N34" i="3" l="1"/>
  <c r="M35" i="3"/>
  <c r="N35" i="3" l="1"/>
  <c r="M36" i="3"/>
  <c r="M37" i="3" l="1"/>
  <c r="N36" i="3"/>
  <c r="M38" i="3" l="1"/>
  <c r="N37" i="3"/>
  <c r="M39" i="3" l="1"/>
  <c r="N38" i="3"/>
  <c r="M40" i="3" l="1"/>
  <c r="N39" i="3"/>
  <c r="N40" i="3" l="1"/>
  <c r="M41" i="3"/>
  <c r="N41" i="3" l="1"/>
  <c r="M42" i="3"/>
  <c r="M43" i="3" l="1"/>
  <c r="N42" i="3"/>
  <c r="M44" i="3" l="1"/>
  <c r="N43" i="3"/>
  <c r="M45" i="3" l="1"/>
  <c r="N44" i="3"/>
  <c r="M46" i="3" l="1"/>
  <c r="N45" i="3"/>
  <c r="N46" i="3" l="1"/>
  <c r="M47" i="3"/>
  <c r="M48" i="3" l="1"/>
  <c r="N47" i="3"/>
  <c r="N48" i="3" l="1"/>
  <c r="M49" i="3"/>
  <c r="N49" i="3" l="1"/>
  <c r="M50" i="3"/>
  <c r="M51" i="3" l="1"/>
  <c r="N50" i="3"/>
  <c r="M52" i="3" l="1"/>
  <c r="N51" i="3"/>
  <c r="M53" i="3" l="1"/>
  <c r="N52" i="3"/>
  <c r="M54" i="3" l="1"/>
  <c r="N53" i="3"/>
  <c r="M55" i="3" l="1"/>
  <c r="N54" i="3"/>
  <c r="N55" i="3" l="1"/>
  <c r="M56" i="3"/>
  <c r="M57" i="3" l="1"/>
  <c r="N56" i="3"/>
  <c r="N57" i="3" l="1"/>
  <c r="M58" i="3"/>
  <c r="N58" i="3" l="1"/>
  <c r="M59" i="3"/>
  <c r="N59" i="3" l="1"/>
  <c r="M60" i="3"/>
  <c r="M61" i="3" l="1"/>
  <c r="N60" i="3"/>
  <c r="N61" i="3" l="1"/>
  <c r="M62" i="3"/>
  <c r="M63" i="3" l="1"/>
  <c r="N62" i="3"/>
  <c r="M64" i="3" l="1"/>
  <c r="N63" i="3"/>
  <c r="M65" i="3" l="1"/>
  <c r="N64" i="3"/>
  <c r="M66" i="3" l="1"/>
  <c r="N65" i="3"/>
  <c r="M67" i="3" l="1"/>
  <c r="N66" i="3"/>
  <c r="N67" i="3" l="1"/>
  <c r="M68" i="3"/>
  <c r="M69" i="3" l="1"/>
  <c r="N68" i="3"/>
  <c r="N69" i="3" l="1"/>
  <c r="M70" i="3"/>
  <c r="M71" i="3" l="1"/>
  <c r="N70" i="3"/>
  <c r="M72" i="3" l="1"/>
  <c r="N71" i="3"/>
  <c r="N72" i="3" l="1"/>
  <c r="M73" i="3"/>
  <c r="N73" i="3" l="1"/>
  <c r="M74" i="3"/>
  <c r="N74" i="3" l="1"/>
  <c r="M75" i="3"/>
  <c r="N75" i="3" l="1"/>
  <c r="M76" i="3"/>
  <c r="M77" i="3" l="1"/>
  <c r="N76" i="3"/>
  <c r="N77" i="3" l="1"/>
  <c r="M78" i="3"/>
  <c r="N78" i="3" l="1"/>
  <c r="M79" i="3"/>
  <c r="N79" i="3" l="1"/>
  <c r="M80" i="3"/>
  <c r="M81" i="3" l="1"/>
  <c r="N80" i="3"/>
  <c r="M82" i="3" l="1"/>
  <c r="N81" i="3"/>
  <c r="N82" i="3" l="1"/>
  <c r="M83" i="3"/>
  <c r="N83" i="3" l="1"/>
  <c r="M84" i="3"/>
  <c r="M85" i="3" l="1"/>
  <c r="N84" i="3"/>
  <c r="N85" i="3" l="1"/>
  <c r="M86" i="3"/>
  <c r="M87" i="3" l="1"/>
  <c r="N86" i="3"/>
  <c r="M88" i="3" l="1"/>
  <c r="N87" i="3"/>
  <c r="N88" i="3" l="1"/>
  <c r="M89" i="3"/>
  <c r="M90" i="3" l="1"/>
  <c r="N89" i="3"/>
  <c r="N90" i="3" l="1"/>
  <c r="M91" i="3"/>
  <c r="M92" i="3" l="1"/>
  <c r="N91" i="3"/>
  <c r="M93" i="3" l="1"/>
  <c r="N92" i="3"/>
  <c r="M94" i="3" l="1"/>
  <c r="N93" i="3"/>
  <c r="N94" i="3" l="1"/>
  <c r="M95" i="3"/>
  <c r="N95" i="3" s="1"/>
  <c r="N1" i="3" s="1"/>
  <c r="O77" i="3" l="1"/>
  <c r="O43" i="3"/>
  <c r="O93" i="3"/>
  <c r="O50" i="3"/>
  <c r="O26" i="3"/>
  <c r="O49" i="3"/>
  <c r="O90" i="3"/>
  <c r="O23" i="3"/>
  <c r="O91" i="3"/>
  <c r="O20" i="3"/>
  <c r="O34" i="3"/>
  <c r="O84" i="3"/>
  <c r="O61" i="3"/>
  <c r="O86" i="3"/>
  <c r="O57" i="3"/>
  <c r="O31" i="3"/>
  <c r="O76" i="3"/>
  <c r="O72" i="3"/>
  <c r="O46" i="3"/>
  <c r="O21" i="3"/>
  <c r="O47" i="3"/>
  <c r="O94" i="3"/>
  <c r="O68" i="3"/>
  <c r="O33" i="3"/>
  <c r="O83" i="3"/>
  <c r="O25" i="3"/>
  <c r="O64" i="3"/>
  <c r="O44" i="3"/>
  <c r="O39" i="3"/>
  <c r="O10" i="3"/>
  <c r="O5" i="3"/>
  <c r="O14" i="3"/>
  <c r="O13" i="3"/>
  <c r="O9" i="3"/>
  <c r="O17" i="3"/>
  <c r="O19" i="3"/>
  <c r="O12" i="3"/>
  <c r="O4" i="3"/>
  <c r="O7" i="3"/>
  <c r="O6" i="3"/>
  <c r="O8" i="3"/>
  <c r="O18" i="3"/>
  <c r="O16" i="3"/>
  <c r="O15" i="3"/>
  <c r="O11" i="3"/>
  <c r="O1" i="3" l="1"/>
  <c r="P12" i="3" s="1"/>
  <c r="P4" i="3" l="1"/>
  <c r="P10" i="3"/>
  <c r="P9" i="3"/>
  <c r="P15" i="3"/>
  <c r="P16" i="3"/>
  <c r="P13" i="3"/>
  <c r="P5" i="3"/>
  <c r="P19" i="3"/>
  <c r="P80" i="3"/>
  <c r="P40" i="3"/>
  <c r="P48" i="3"/>
  <c r="P33" i="3"/>
  <c r="P67" i="3"/>
  <c r="P43" i="3"/>
  <c r="P55" i="3"/>
  <c r="P95" i="3"/>
  <c r="P84" i="3"/>
  <c r="P35" i="3"/>
  <c r="P22" i="3"/>
  <c r="P36" i="3"/>
  <c r="P78" i="3"/>
  <c r="P92" i="3"/>
  <c r="P68" i="3"/>
  <c r="P73" i="3"/>
  <c r="P30" i="3"/>
  <c r="P89" i="3"/>
  <c r="P76" i="3"/>
  <c r="P31" i="3"/>
  <c r="P61" i="3"/>
  <c r="P26" i="3"/>
  <c r="P77" i="3"/>
  <c r="P90" i="3"/>
  <c r="P25" i="3"/>
  <c r="P46" i="3"/>
  <c r="P69" i="3"/>
  <c r="P32" i="3"/>
  <c r="P47" i="3"/>
  <c r="P87" i="3"/>
  <c r="P37" i="3"/>
  <c r="P27" i="3"/>
  <c r="P24" i="3"/>
  <c r="P88" i="3"/>
  <c r="P54" i="3"/>
  <c r="P75" i="3"/>
  <c r="P60" i="3"/>
  <c r="P29" i="3"/>
  <c r="P38" i="3"/>
  <c r="P56" i="3"/>
  <c r="P44" i="3"/>
  <c r="P63" i="3"/>
  <c r="P21" i="3"/>
  <c r="P50" i="3"/>
  <c r="P91" i="3"/>
  <c r="P52" i="3"/>
  <c r="P57" i="3"/>
  <c r="P72" i="3"/>
  <c r="P42" i="3"/>
  <c r="P74" i="3"/>
  <c r="P81" i="3"/>
  <c r="P49" i="3"/>
  <c r="P59" i="3"/>
  <c r="P70" i="3"/>
  <c r="P62" i="3"/>
  <c r="P58" i="3"/>
  <c r="P66" i="3"/>
  <c r="P64" i="3"/>
  <c r="P53" i="3"/>
  <c r="P83" i="3"/>
  <c r="P23" i="3"/>
  <c r="P82" i="3"/>
  <c r="P45" i="3"/>
  <c r="P93" i="3"/>
  <c r="P20" i="3"/>
  <c r="P28" i="3"/>
  <c r="P79" i="3"/>
  <c r="P34" i="3"/>
  <c r="P94" i="3"/>
  <c r="P39" i="3"/>
  <c r="P41" i="3"/>
  <c r="P65" i="3"/>
  <c r="P86" i="3"/>
  <c r="P85" i="3"/>
  <c r="P71" i="3"/>
  <c r="P51" i="3"/>
  <c r="P17" i="3"/>
  <c r="P14" i="3"/>
  <c r="P8" i="3"/>
  <c r="P18" i="3"/>
  <c r="P7" i="3"/>
  <c r="P6" i="3"/>
  <c r="P11" i="3"/>
</calcChain>
</file>

<file path=xl/sharedStrings.xml><?xml version="1.0" encoding="utf-8"?>
<sst xmlns="http://schemas.openxmlformats.org/spreadsheetml/2006/main" count="21" uniqueCount="15">
  <si>
    <t>Excess return</t>
  </si>
  <si>
    <t>Beta</t>
  </si>
  <si>
    <t>Un-systematic risk</t>
  </si>
  <si>
    <t>Excess return over beta</t>
  </si>
  <si>
    <t>[(3)*(4)]/(5)</t>
  </si>
  <si>
    <t>[(4)^2]/(5)</t>
  </si>
  <si>
    <t>CumSum(7)</t>
  </si>
  <si>
    <t>CumSum(8)</t>
  </si>
  <si>
    <t>Cutoff</t>
  </si>
  <si>
    <t>Var(market)=</t>
  </si>
  <si>
    <t>Cutoff=</t>
  </si>
  <si>
    <t>Share</t>
  </si>
  <si>
    <t>Selection (0=selected)</t>
  </si>
  <si>
    <t>Return</t>
  </si>
  <si>
    <t>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</si>
</sst>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8" x14ac:knownFonts="1">
    <font>
      <sz val="10"/>
      <name val="Arial"/>
      <charset val="161"/>
    </font>
    <font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5" fillId="0" borderId="1" xfId="1" applyFont="1" applyFill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0" fontId="4" fillId="0" borderId="0" xfId="2" applyNumberFormat="1" applyFont="1"/>
  </cellXfs>
  <cellStyles count="3">
    <cellStyle name="Normal" xfId="0" builtinId="0"/>
    <cellStyle name="Normal_Sheet1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zoomScaleNormal="100" workbookViewId="0">
      <selection activeCell="F3" sqref="F3"/>
    </sheetView>
  </sheetViews>
  <sheetFormatPr defaultColWidth="9.109375" defaultRowHeight="13.8" x14ac:dyDescent="0.3"/>
  <cols>
    <col min="1" max="5" width="9.21875" style="2" bestFit="1" customWidth="1"/>
    <col min="6" max="6" width="9.6640625" style="2" bestFit="1" customWidth="1"/>
    <col min="7" max="16384" width="9.109375" style="2"/>
  </cols>
  <sheetData>
    <row r="1" spans="1:6" x14ac:dyDescent="0.3">
      <c r="A1" s="1" t="str">
        <f>"Rf = "&amp;TEXT(C1,"0%")</f>
        <v>Rf = 5%</v>
      </c>
      <c r="B1" s="1">
        <v>5</v>
      </c>
      <c r="C1" s="1">
        <f>B1/100</f>
        <v>0.05</v>
      </c>
    </row>
    <row r="2" spans="1: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</row>
    <row r="3" spans="1:6" ht="41.4" x14ac:dyDescent="0.3">
      <c r="A3" s="4" t="s">
        <v>14</v>
      </c>
      <c r="B3" s="4" t="s">
        <v>13</v>
      </c>
      <c r="C3" s="4" t="s">
        <v>0</v>
      </c>
      <c r="D3" s="4" t="s">
        <v>1</v>
      </c>
      <c r="E3" s="4" t="s">
        <v>2</v>
      </c>
      <c r="F3" s="4" t="s">
        <v>3</v>
      </c>
    </row>
    <row r="4" spans="1:6" x14ac:dyDescent="0.3">
      <c r="A4" s="5">
        <v>768</v>
      </c>
      <c r="B4" s="2">
        <v>0.19347985443435772</v>
      </c>
      <c r="C4" s="6">
        <f t="shared" ref="C4:C35" si="0">B4-C$1</f>
        <v>0.14347985443435773</v>
      </c>
      <c r="D4" s="2">
        <v>0.92487426532033079</v>
      </c>
      <c r="E4" s="2">
        <v>6.9746132336476578E-3</v>
      </c>
      <c r="F4" s="7">
        <f t="shared" ref="F4:F35" si="1">C4/D4</f>
        <v>0.15513444347450125</v>
      </c>
    </row>
    <row r="5" spans="1:6" x14ac:dyDescent="0.3">
      <c r="A5" s="5">
        <v>1051</v>
      </c>
      <c r="B5" s="2">
        <v>0.17753341459583327</v>
      </c>
      <c r="C5" s="6">
        <f t="shared" si="0"/>
        <v>0.12753341459583328</v>
      </c>
      <c r="D5" s="2">
        <v>0.92487426532033079</v>
      </c>
      <c r="E5" s="2">
        <v>4.5379030617312653E-3</v>
      </c>
      <c r="F5" s="7">
        <f t="shared" si="1"/>
        <v>0.13789270539564857</v>
      </c>
    </row>
    <row r="6" spans="1:6" x14ac:dyDescent="0.3">
      <c r="A6" s="5">
        <v>96</v>
      </c>
      <c r="B6" s="2">
        <v>0.18212168695550635</v>
      </c>
      <c r="C6" s="6">
        <f t="shared" si="0"/>
        <v>0.13212168695550636</v>
      </c>
      <c r="D6" s="2">
        <v>0.98396987427248095</v>
      </c>
      <c r="E6" s="2">
        <v>6.3365459708635084E-3</v>
      </c>
      <c r="F6" s="7">
        <f t="shared" si="1"/>
        <v>0.13427411794816721</v>
      </c>
    </row>
    <row r="7" spans="1:6" x14ac:dyDescent="0.3">
      <c r="A7" s="5">
        <v>794299</v>
      </c>
      <c r="B7" s="2">
        <v>0.17099106684832624</v>
      </c>
      <c r="C7" s="6">
        <f t="shared" si="0"/>
        <v>0.12099106684832624</v>
      </c>
      <c r="D7" s="2">
        <v>0.92487426532033079</v>
      </c>
      <c r="E7" s="2">
        <v>6.4758630543839462E-3</v>
      </c>
      <c r="F7" s="7">
        <f t="shared" si="1"/>
        <v>0.13081893548678306</v>
      </c>
    </row>
    <row r="8" spans="1:6" x14ac:dyDescent="0.3">
      <c r="A8" s="5">
        <v>12320</v>
      </c>
      <c r="B8" s="2">
        <v>0.19064555861346466</v>
      </c>
      <c r="C8" s="6">
        <f t="shared" si="0"/>
        <v>0.14064555861346467</v>
      </c>
      <c r="D8" s="2">
        <v>1.1630796866427302</v>
      </c>
      <c r="E8" s="2">
        <v>1.194544903637958E-2</v>
      </c>
      <c r="F8" s="7">
        <f t="shared" si="1"/>
        <v>0.12092512682380599</v>
      </c>
    </row>
    <row r="9" spans="1:6" x14ac:dyDescent="0.3">
      <c r="A9" s="5">
        <v>271942</v>
      </c>
      <c r="B9" s="2">
        <v>0.15677728280325812</v>
      </c>
      <c r="C9" s="6">
        <f t="shared" si="0"/>
        <v>0.10677728280325811</v>
      </c>
      <c r="D9" s="2">
        <v>0.92487426532033079</v>
      </c>
      <c r="E9" s="2">
        <v>2.1722896189741788E-3</v>
      </c>
      <c r="F9" s="7">
        <f t="shared" si="1"/>
        <v>0.11545059345583125</v>
      </c>
    </row>
    <row r="10" spans="1:6" x14ac:dyDescent="0.3">
      <c r="A10" s="5">
        <v>3650</v>
      </c>
      <c r="B10" s="2">
        <v>0.16285874343472206</v>
      </c>
      <c r="C10" s="6">
        <f t="shared" si="0"/>
        <v>0.11285874343472206</v>
      </c>
      <c r="D10" s="2">
        <v>0.98396987427248095</v>
      </c>
      <c r="E10" s="2">
        <v>3.6408529531566361E-3</v>
      </c>
      <c r="F10" s="7">
        <f t="shared" si="1"/>
        <v>0.11469735647970582</v>
      </c>
    </row>
    <row r="11" spans="1:6" x14ac:dyDescent="0.3">
      <c r="A11" s="5">
        <v>248</v>
      </c>
      <c r="B11" s="2">
        <v>0.15570099553690694</v>
      </c>
      <c r="C11" s="6">
        <f t="shared" si="0"/>
        <v>0.10570099553690694</v>
      </c>
      <c r="D11" s="2">
        <v>0.92487426532033079</v>
      </c>
      <c r="E11" s="2">
        <v>2.0917168431579501E-3</v>
      </c>
      <c r="F11" s="7">
        <f t="shared" si="1"/>
        <v>0.11428688147171803</v>
      </c>
    </row>
    <row r="12" spans="1:6" x14ac:dyDescent="0.3">
      <c r="A12" s="5">
        <v>526850</v>
      </c>
      <c r="B12" s="2">
        <v>0.1827162553645367</v>
      </c>
      <c r="C12" s="6">
        <f t="shared" si="0"/>
        <v>0.13271625536453668</v>
      </c>
      <c r="D12" s="2">
        <v>1.1630796866427302</v>
      </c>
      <c r="E12" s="2">
        <v>8.1281089787989293E-3</v>
      </c>
      <c r="F12" s="7">
        <f t="shared" si="1"/>
        <v>0.11410762038809805</v>
      </c>
    </row>
    <row r="13" spans="1:6" x14ac:dyDescent="0.3">
      <c r="A13" s="5">
        <v>3744</v>
      </c>
      <c r="B13" s="2">
        <v>0.1475872055243857</v>
      </c>
      <c r="C13" s="6">
        <f t="shared" si="0"/>
        <v>9.7587205524385698E-2</v>
      </c>
      <c r="D13" s="2">
        <v>0.92487426532033079</v>
      </c>
      <c r="E13" s="2">
        <v>1.415377336800332E-3</v>
      </c>
      <c r="F13" s="7">
        <f t="shared" si="1"/>
        <v>0.10551402410422384</v>
      </c>
    </row>
    <row r="14" spans="1:6" x14ac:dyDescent="0.3">
      <c r="A14" s="5">
        <v>3783</v>
      </c>
      <c r="B14" s="2">
        <v>0.16775036657934642</v>
      </c>
      <c r="C14" s="6">
        <f t="shared" si="0"/>
        <v>0.11775036657934641</v>
      </c>
      <c r="D14" s="2">
        <v>1.1956962507614315</v>
      </c>
      <c r="E14" s="2">
        <v>5.7898085503217634E-3</v>
      </c>
      <c r="F14" s="7">
        <f t="shared" si="1"/>
        <v>9.8478494437330366E-2</v>
      </c>
    </row>
    <row r="15" spans="1:6" x14ac:dyDescent="0.3">
      <c r="A15" s="5">
        <v>2771</v>
      </c>
      <c r="B15" s="2">
        <v>0.14005752333211355</v>
      </c>
      <c r="C15" s="6">
        <f t="shared" si="0"/>
        <v>9.0057523332113545E-2</v>
      </c>
      <c r="D15" s="2">
        <v>0.92487426532033079</v>
      </c>
      <c r="E15" s="2">
        <v>3.7311148523210816E-3</v>
      </c>
      <c r="F15" s="7">
        <f t="shared" si="1"/>
        <v>9.7372720497225715E-2</v>
      </c>
    </row>
    <row r="16" spans="1:6" x14ac:dyDescent="0.3">
      <c r="A16" s="5">
        <v>3149</v>
      </c>
      <c r="B16" s="2">
        <v>0.13702841250986256</v>
      </c>
      <c r="C16" s="6">
        <f t="shared" si="0"/>
        <v>8.7028412509862554E-2</v>
      </c>
      <c r="D16" s="2">
        <v>0.92487426532033079</v>
      </c>
      <c r="E16" s="2">
        <v>7.3239016300892729E-4</v>
      </c>
      <c r="F16" s="7">
        <f t="shared" si="1"/>
        <v>9.4097560904368133E-2</v>
      </c>
    </row>
    <row r="17" spans="1:6" x14ac:dyDescent="0.3">
      <c r="A17" s="5">
        <v>4924</v>
      </c>
      <c r="B17" s="2">
        <v>0.13702841250986247</v>
      </c>
      <c r="C17" s="6">
        <f t="shared" si="0"/>
        <v>8.7028412509862471E-2</v>
      </c>
      <c r="D17" s="2">
        <v>0.92487426532033079</v>
      </c>
      <c r="E17" s="2">
        <v>7.3239016300892274E-4</v>
      </c>
      <c r="F17" s="7">
        <f t="shared" si="1"/>
        <v>9.4097560904368036E-2</v>
      </c>
    </row>
    <row r="18" spans="1:6" x14ac:dyDescent="0.3">
      <c r="A18" s="5">
        <v>14342</v>
      </c>
      <c r="B18" s="8">
        <v>0.1584327759641008</v>
      </c>
      <c r="C18" s="6">
        <f t="shared" si="0"/>
        <v>0.10843277596410079</v>
      </c>
      <c r="D18" s="2">
        <v>1.1956962507614315</v>
      </c>
      <c r="E18" s="2">
        <v>5.2434989783931114E-3</v>
      </c>
      <c r="F18" s="7">
        <f t="shared" si="1"/>
        <v>9.0685887736998178E-2</v>
      </c>
    </row>
    <row r="19" spans="1:6" x14ac:dyDescent="0.3">
      <c r="A19" s="5">
        <v>338</v>
      </c>
      <c r="B19" s="2">
        <v>0.13152079734300418</v>
      </c>
      <c r="C19" s="6">
        <f t="shared" si="0"/>
        <v>8.1520797343004173E-2</v>
      </c>
      <c r="D19" s="2">
        <v>0.92487426532033079</v>
      </c>
      <c r="E19" s="2">
        <v>4.5587982279654408E-4</v>
      </c>
      <c r="F19" s="7">
        <f t="shared" si="1"/>
        <v>8.8142572887752901E-2</v>
      </c>
    </row>
    <row r="20" spans="1:6" x14ac:dyDescent="0.3">
      <c r="A20" s="5">
        <v>401930</v>
      </c>
      <c r="B20" s="2">
        <v>0.13170099614002923</v>
      </c>
      <c r="C20" s="6">
        <f t="shared" si="0"/>
        <v>8.1700996140029222E-2</v>
      </c>
      <c r="D20" s="2">
        <v>0.98396987427248095</v>
      </c>
      <c r="E20" s="2">
        <v>4.4570958828359251E-6</v>
      </c>
      <c r="F20" s="7">
        <f t="shared" si="1"/>
        <v>8.3032009694846184E-2</v>
      </c>
    </row>
    <row r="21" spans="1:6" x14ac:dyDescent="0.3">
      <c r="A21" s="5">
        <v>802599</v>
      </c>
      <c r="B21" s="2">
        <v>0.12582683984352611</v>
      </c>
      <c r="C21" s="6">
        <f t="shared" si="0"/>
        <v>7.5826839843526103E-2</v>
      </c>
      <c r="D21" s="2">
        <v>0.98396987427248095</v>
      </c>
      <c r="E21" s="2">
        <v>1.4810426594213831E-3</v>
      </c>
      <c r="F21" s="7">
        <f t="shared" si="1"/>
        <v>7.7062155891297265E-2</v>
      </c>
    </row>
    <row r="22" spans="1:6" x14ac:dyDescent="0.3">
      <c r="A22" s="5">
        <v>6476</v>
      </c>
      <c r="B22" s="2">
        <v>0.12093041196303472</v>
      </c>
      <c r="C22" s="6">
        <f t="shared" si="0"/>
        <v>7.093041196303472E-2</v>
      </c>
      <c r="D22" s="2">
        <v>0.92487426532033079</v>
      </c>
      <c r="E22" s="2">
        <v>1.1579819624625303E-4</v>
      </c>
      <c r="F22" s="7">
        <f t="shared" si="1"/>
        <v>7.6691951136155706E-2</v>
      </c>
    </row>
    <row r="23" spans="1:6" x14ac:dyDescent="0.3">
      <c r="A23" s="5">
        <v>203374</v>
      </c>
      <c r="B23" s="2">
        <v>0.11911830511664021</v>
      </c>
      <c r="C23" s="6">
        <f t="shared" si="0"/>
        <v>6.9118305116640202E-2</v>
      </c>
      <c r="D23" s="2">
        <v>0.92487426532033079</v>
      </c>
      <c r="E23" s="2">
        <v>8.0081919645827313E-5</v>
      </c>
      <c r="F23" s="7">
        <f t="shared" si="1"/>
        <v>7.4732650381077514E-2</v>
      </c>
    </row>
    <row r="24" spans="1:6" x14ac:dyDescent="0.3">
      <c r="A24" s="5">
        <v>860</v>
      </c>
      <c r="B24" s="2">
        <v>0.11889800447145621</v>
      </c>
      <c r="C24" s="6">
        <f t="shared" si="0"/>
        <v>6.8898004471456206E-2</v>
      </c>
      <c r="D24" s="2">
        <v>0.92487426532033079</v>
      </c>
      <c r="E24" s="2">
        <v>7.9785982179978593E-5</v>
      </c>
      <c r="F24" s="7">
        <f t="shared" si="1"/>
        <v>7.4494455143687383E-2</v>
      </c>
    </row>
    <row r="25" spans="1:6" x14ac:dyDescent="0.3">
      <c r="A25" s="5">
        <v>5616</v>
      </c>
      <c r="B25" s="2">
        <v>0.13814394941996863</v>
      </c>
      <c r="C25" s="6">
        <f t="shared" si="0"/>
        <v>8.8143949419968629E-2</v>
      </c>
      <c r="D25" s="2">
        <v>1.1956962507614315</v>
      </c>
      <c r="E25" s="2">
        <v>2.7168260996439843E-3</v>
      </c>
      <c r="F25" s="7">
        <f t="shared" si="1"/>
        <v>7.3717676511770996E-2</v>
      </c>
    </row>
    <row r="26" spans="1:6" x14ac:dyDescent="0.3">
      <c r="A26" s="5">
        <v>487074</v>
      </c>
      <c r="B26" s="2">
        <v>0.11639000311932121</v>
      </c>
      <c r="C26" s="6">
        <f t="shared" si="0"/>
        <v>6.6390003119321209E-2</v>
      </c>
      <c r="D26" s="2">
        <v>0.92487426532033079</v>
      </c>
      <c r="E26" s="2">
        <v>1.3999070796169757E-3</v>
      </c>
      <c r="F26" s="7">
        <f t="shared" si="1"/>
        <v>7.1782733727948397E-2</v>
      </c>
    </row>
    <row r="27" spans="1:6" x14ac:dyDescent="0.3">
      <c r="A27" s="5">
        <v>12049</v>
      </c>
      <c r="B27" s="2">
        <v>0.11826370224228983</v>
      </c>
      <c r="C27" s="6">
        <f t="shared" si="0"/>
        <v>6.8263702242289823E-2</v>
      </c>
      <c r="D27" s="2">
        <v>0.98396987427248095</v>
      </c>
      <c r="E27" s="2">
        <v>2.4788738115080273E-4</v>
      </c>
      <c r="F27" s="7">
        <f t="shared" si="1"/>
        <v>6.9375805120824502E-2</v>
      </c>
    </row>
    <row r="28" spans="1:6" x14ac:dyDescent="0.3">
      <c r="A28" s="5">
        <v>21478</v>
      </c>
      <c r="B28" s="2">
        <v>0.12991715386447422</v>
      </c>
      <c r="C28" s="6">
        <f t="shared" si="0"/>
        <v>7.9917153864474219E-2</v>
      </c>
      <c r="D28" s="2">
        <v>1.1630796866427302</v>
      </c>
      <c r="E28" s="2">
        <v>5.6680860276068215E-3</v>
      </c>
      <c r="F28" s="7">
        <f t="shared" si="1"/>
        <v>6.8711675375534978E-2</v>
      </c>
    </row>
    <row r="29" spans="1:6" x14ac:dyDescent="0.3">
      <c r="A29" s="5">
        <v>495329</v>
      </c>
      <c r="B29" s="2">
        <v>0.11547775807881661</v>
      </c>
      <c r="C29" s="6">
        <f t="shared" si="0"/>
        <v>6.5477758078816603E-2</v>
      </c>
      <c r="D29" s="2">
        <v>1.1630796866427302</v>
      </c>
      <c r="E29" s="2">
        <v>1.1678018062266232E-4</v>
      </c>
      <c r="F29" s="7">
        <f t="shared" si="1"/>
        <v>5.6296880455216629E-2</v>
      </c>
    </row>
    <row r="30" spans="1:6" x14ac:dyDescent="0.3">
      <c r="A30" s="5">
        <v>2725</v>
      </c>
      <c r="B30" s="2">
        <v>0.10418943225078832</v>
      </c>
      <c r="C30" s="6">
        <f t="shared" si="0"/>
        <v>5.4189432250788316E-2</v>
      </c>
      <c r="D30" s="2">
        <v>0.98396987427248095</v>
      </c>
      <c r="E30" s="2">
        <v>2.789466821650528E-6</v>
      </c>
      <c r="F30" s="7">
        <f t="shared" si="1"/>
        <v>5.5072247299089744E-2</v>
      </c>
    </row>
    <row r="31" spans="1:6" x14ac:dyDescent="0.3">
      <c r="A31" s="5">
        <v>707473</v>
      </c>
      <c r="B31" s="2">
        <v>0.11289407712799848</v>
      </c>
      <c r="C31" s="6">
        <f t="shared" si="0"/>
        <v>6.2894077127998479E-2</v>
      </c>
      <c r="D31" s="2">
        <v>1.1630796866427302</v>
      </c>
      <c r="E31" s="2">
        <v>9.9500857126824443E-4</v>
      </c>
      <c r="F31" s="7">
        <f t="shared" si="1"/>
        <v>5.4075466926556348E-2</v>
      </c>
    </row>
    <row r="32" spans="1:6" x14ac:dyDescent="0.3">
      <c r="A32" s="5">
        <v>528136</v>
      </c>
      <c r="B32" s="2">
        <v>9.9788508366848661E-2</v>
      </c>
      <c r="C32" s="6">
        <f t="shared" si="0"/>
        <v>4.9788508366848658E-2</v>
      </c>
      <c r="D32" s="2">
        <v>0.92487426532033079</v>
      </c>
      <c r="E32" s="2">
        <v>3.8655672361589278E-3</v>
      </c>
      <c r="F32" s="7">
        <f t="shared" si="1"/>
        <v>5.3832731900702604E-2</v>
      </c>
    </row>
    <row r="33" spans="1:6" x14ac:dyDescent="0.3">
      <c r="A33" s="5">
        <v>8757</v>
      </c>
      <c r="B33" s="2">
        <v>9.6885720414818965E-2</v>
      </c>
      <c r="C33" s="6">
        <f t="shared" si="0"/>
        <v>4.6885720414818963E-2</v>
      </c>
      <c r="D33" s="2">
        <v>0.92487426532033079</v>
      </c>
      <c r="E33" s="2">
        <v>1.7108598454734067E-4</v>
      </c>
      <c r="F33" s="7">
        <f t="shared" si="1"/>
        <v>5.0694156138705045E-2</v>
      </c>
    </row>
    <row r="34" spans="1:6" x14ac:dyDescent="0.3">
      <c r="A34" s="5">
        <v>688711</v>
      </c>
      <c r="B34" s="2">
        <v>0.10565079162125462</v>
      </c>
      <c r="C34" s="6">
        <f t="shared" si="0"/>
        <v>5.5650791621254622E-2</v>
      </c>
      <c r="D34" s="2">
        <v>1.1630796866427302</v>
      </c>
      <c r="E34" s="2">
        <v>4.0445107964920916E-4</v>
      </c>
      <c r="F34" s="7">
        <f t="shared" si="1"/>
        <v>4.7847789158705502E-2</v>
      </c>
    </row>
    <row r="35" spans="1:6" x14ac:dyDescent="0.3">
      <c r="A35" s="5">
        <v>228</v>
      </c>
      <c r="B35" s="2">
        <v>0.10526902160761345</v>
      </c>
      <c r="C35" s="6">
        <f t="shared" si="0"/>
        <v>5.5269021607613447E-2</v>
      </c>
      <c r="D35" s="2">
        <v>1.1630796866427302</v>
      </c>
      <c r="E35" s="2">
        <v>1.9100020292831885E-6</v>
      </c>
      <c r="F35" s="7">
        <f t="shared" si="1"/>
        <v>4.7519548524787146E-2</v>
      </c>
    </row>
    <row r="36" spans="1:6" x14ac:dyDescent="0.3">
      <c r="A36" s="5">
        <v>13813</v>
      </c>
      <c r="B36" s="2">
        <v>0.10420645068600046</v>
      </c>
      <c r="C36" s="6">
        <f t="shared" ref="C36:C67" si="2">B36-C$1</f>
        <v>5.4206450686000454E-2</v>
      </c>
      <c r="D36" s="2">
        <v>1.1630796866427302</v>
      </c>
      <c r="E36" s="2">
        <v>5.2240267915378003E-4</v>
      </c>
      <c r="F36" s="7">
        <f t="shared" ref="F36:F67" si="3">C36/D36</f>
        <v>4.6605964585684799E-2</v>
      </c>
    </row>
    <row r="37" spans="1:6" x14ac:dyDescent="0.3">
      <c r="A37" s="5">
        <v>2171</v>
      </c>
      <c r="B37" s="2">
        <v>0.10280741135368138</v>
      </c>
      <c r="C37" s="6">
        <f t="shared" si="2"/>
        <v>5.2807411353681374E-2</v>
      </c>
      <c r="D37" s="2">
        <v>1.1630796866427302</v>
      </c>
      <c r="E37" s="2">
        <v>2.9816962538058785E-4</v>
      </c>
      <c r="F37" s="7">
        <f t="shared" si="3"/>
        <v>4.5403089710999767E-2</v>
      </c>
    </row>
    <row r="38" spans="1:6" x14ac:dyDescent="0.3">
      <c r="A38" s="5">
        <v>1909</v>
      </c>
      <c r="B38" s="2">
        <v>8.846526945785417E-2</v>
      </c>
      <c r="C38" s="6">
        <f t="shared" si="2"/>
        <v>3.8465269457854168E-2</v>
      </c>
      <c r="D38" s="2">
        <v>0.92487426532033079</v>
      </c>
      <c r="E38" s="2">
        <v>4.7107166705078732E-4</v>
      </c>
      <c r="F38" s="7">
        <f t="shared" si="3"/>
        <v>4.1589728355704327E-2</v>
      </c>
    </row>
    <row r="39" spans="1:6" x14ac:dyDescent="0.3">
      <c r="A39" s="5">
        <v>778421</v>
      </c>
      <c r="B39" s="2">
        <v>8.8765444013309241E-2</v>
      </c>
      <c r="C39" s="6">
        <f t="shared" si="2"/>
        <v>3.8765444013309239E-2</v>
      </c>
      <c r="D39" s="2">
        <v>0.98396987427248095</v>
      </c>
      <c r="E39" s="2">
        <v>2.0247048205022414E-6</v>
      </c>
      <c r="F39" s="7">
        <f t="shared" si="3"/>
        <v>3.9396982597634196E-2</v>
      </c>
    </row>
    <row r="40" spans="1:6" x14ac:dyDescent="0.3">
      <c r="A40" s="5">
        <v>257011</v>
      </c>
      <c r="B40" s="2">
        <v>8.5389629633257566E-2</v>
      </c>
      <c r="C40" s="6">
        <f t="shared" si="2"/>
        <v>3.5389629633257563E-2</v>
      </c>
      <c r="D40" s="2">
        <v>0.92487426532033079</v>
      </c>
      <c r="E40" s="2">
        <v>4.1151694612374339E-5</v>
      </c>
      <c r="F40" s="7">
        <f t="shared" si="3"/>
        <v>3.8264260300291029E-2</v>
      </c>
    </row>
    <row r="41" spans="1:6" x14ac:dyDescent="0.3">
      <c r="A41" s="5">
        <v>3687</v>
      </c>
      <c r="B41" s="2">
        <v>9.3073397717585424E-2</v>
      </c>
      <c r="C41" s="6">
        <f t="shared" si="2"/>
        <v>4.3073397717585421E-2</v>
      </c>
      <c r="D41" s="2">
        <v>1.1956962507614315</v>
      </c>
      <c r="E41" s="2">
        <v>1.5534808071398709E-3</v>
      </c>
      <c r="F41" s="7">
        <f t="shared" si="3"/>
        <v>3.6023695558262264E-2</v>
      </c>
    </row>
    <row r="42" spans="1:6" x14ac:dyDescent="0.3">
      <c r="A42" s="5">
        <v>1039</v>
      </c>
      <c r="B42" s="2">
        <v>8.5580780333550266E-2</v>
      </c>
      <c r="C42" s="6">
        <f t="shared" si="2"/>
        <v>3.5580780333550263E-2</v>
      </c>
      <c r="D42" s="2">
        <v>1.1630796866427302</v>
      </c>
      <c r="E42" s="2">
        <v>1.7896788936322449E-5</v>
      </c>
      <c r="F42" s="7">
        <f t="shared" si="3"/>
        <v>3.0591868074194829E-2</v>
      </c>
    </row>
    <row r="43" spans="1:6" x14ac:dyDescent="0.3">
      <c r="A43" s="5">
        <v>593284</v>
      </c>
      <c r="B43" s="2">
        <v>8.5005851945956015E-2</v>
      </c>
      <c r="C43" s="6">
        <f t="shared" si="2"/>
        <v>3.5005851945956012E-2</v>
      </c>
      <c r="D43" s="2">
        <v>1.1630796866427302</v>
      </c>
      <c r="E43" s="2">
        <v>1.3362908884776494E-5</v>
      </c>
      <c r="F43" s="7">
        <f t="shared" si="3"/>
        <v>3.0097552513363567E-2</v>
      </c>
    </row>
    <row r="44" spans="1:6" x14ac:dyDescent="0.3">
      <c r="A44" s="5">
        <v>4055</v>
      </c>
      <c r="B44" s="2">
        <v>7.9582018909660754E-2</v>
      </c>
      <c r="C44" s="6">
        <f t="shared" si="2"/>
        <v>2.9582018909660751E-2</v>
      </c>
      <c r="D44" s="2">
        <v>1.1630796866427302</v>
      </c>
      <c r="E44" s="2">
        <v>1.6843395313409111E-4</v>
      </c>
      <c r="F44" s="7">
        <f t="shared" si="3"/>
        <v>2.5434215083792129E-2</v>
      </c>
    </row>
    <row r="45" spans="1:6" x14ac:dyDescent="0.3">
      <c r="A45" s="5">
        <v>256123</v>
      </c>
      <c r="B45" s="2">
        <v>7.9478611838478944E-2</v>
      </c>
      <c r="C45" s="6">
        <f t="shared" si="2"/>
        <v>2.9478611838478941E-2</v>
      </c>
      <c r="D45" s="2">
        <v>1.1630796866427302</v>
      </c>
      <c r="E45" s="2">
        <v>6.174305687825976E-4</v>
      </c>
      <c r="F45" s="7">
        <f t="shared" si="3"/>
        <v>2.534530709892284E-2</v>
      </c>
    </row>
    <row r="46" spans="1:6" x14ac:dyDescent="0.3">
      <c r="A46" s="5">
        <v>4164</v>
      </c>
      <c r="B46" s="2">
        <v>7.3372209204713226E-2</v>
      </c>
      <c r="C46" s="6">
        <f t="shared" si="2"/>
        <v>2.3372209204713223E-2</v>
      </c>
      <c r="D46" s="2">
        <v>0.92487426532033079</v>
      </c>
      <c r="E46" s="2">
        <v>1.354037293037463E-3</v>
      </c>
      <c r="F46" s="7">
        <f t="shared" si="3"/>
        <v>2.5270688223353523E-2</v>
      </c>
    </row>
    <row r="47" spans="1:6" x14ac:dyDescent="0.3">
      <c r="A47" s="5">
        <v>459856</v>
      </c>
      <c r="B47" s="2">
        <v>7.7166760699157746E-2</v>
      </c>
      <c r="C47" s="6">
        <f t="shared" si="2"/>
        <v>2.7166760699157744E-2</v>
      </c>
      <c r="D47" s="2">
        <v>1.1630796866427302</v>
      </c>
      <c r="E47" s="2">
        <v>1.0769558366770232E-4</v>
      </c>
      <c r="F47" s="7">
        <f t="shared" si="3"/>
        <v>2.3357609122703828E-2</v>
      </c>
    </row>
    <row r="48" spans="1:6" x14ac:dyDescent="0.3">
      <c r="A48" s="5">
        <v>799131</v>
      </c>
      <c r="B48" s="2">
        <v>7.6694485361352094E-2</v>
      </c>
      <c r="C48" s="6">
        <f t="shared" si="2"/>
        <v>2.6694485361352091E-2</v>
      </c>
      <c r="D48" s="2">
        <v>1.1630796866427302</v>
      </c>
      <c r="E48" s="2">
        <v>2.5172184074894496E-4</v>
      </c>
      <c r="F48" s="7">
        <f t="shared" si="3"/>
        <v>2.2951553249465347E-2</v>
      </c>
    </row>
    <row r="49" spans="1:6" x14ac:dyDescent="0.3">
      <c r="A49" s="5">
        <v>11687</v>
      </c>
      <c r="B49" s="2">
        <v>7.6657909587043827E-2</v>
      </c>
      <c r="C49" s="6">
        <f t="shared" si="2"/>
        <v>2.6657909587043824E-2</v>
      </c>
      <c r="D49" s="2">
        <v>1.1956962507614315</v>
      </c>
      <c r="E49" s="2">
        <v>2.2504996769567986E-4</v>
      </c>
      <c r="F49" s="7">
        <f t="shared" si="3"/>
        <v>2.2294884315366713E-2</v>
      </c>
    </row>
    <row r="50" spans="1:6" x14ac:dyDescent="0.3">
      <c r="A50" s="5">
        <v>6567</v>
      </c>
      <c r="B50" s="2">
        <v>7.4574367876900957E-2</v>
      </c>
      <c r="C50" s="6">
        <f t="shared" si="2"/>
        <v>2.4574367876900954E-2</v>
      </c>
      <c r="D50" s="2">
        <v>1.1956962507614315</v>
      </c>
      <c r="E50" s="2">
        <v>5.7594078444354109E-6</v>
      </c>
      <c r="F50" s="7">
        <f t="shared" si="3"/>
        <v>2.0552350031416214E-2</v>
      </c>
    </row>
    <row r="51" spans="1:6" x14ac:dyDescent="0.3">
      <c r="A51" s="5">
        <v>545052</v>
      </c>
      <c r="B51" s="2">
        <v>7.3545968918668811E-2</v>
      </c>
      <c r="C51" s="6">
        <f t="shared" si="2"/>
        <v>2.3545968918668808E-2</v>
      </c>
      <c r="D51" s="2">
        <v>1.1630796866427302</v>
      </c>
      <c r="E51" s="2">
        <v>1.4385252334088173E-4</v>
      </c>
      <c r="F51" s="7">
        <f t="shared" si="3"/>
        <v>2.0244501893619225E-2</v>
      </c>
    </row>
    <row r="52" spans="1:6" x14ac:dyDescent="0.3">
      <c r="A52" s="5">
        <v>483529</v>
      </c>
      <c r="B52" s="2">
        <v>7.3372209204713171E-2</v>
      </c>
      <c r="C52" s="6">
        <f t="shared" si="2"/>
        <v>2.3372209204713168E-2</v>
      </c>
      <c r="D52" s="2">
        <v>1.1630796866427302</v>
      </c>
      <c r="E52" s="2">
        <v>2.008512462341567E-4</v>
      </c>
      <c r="F52" s="7">
        <f t="shared" si="3"/>
        <v>2.009510566913765E-2</v>
      </c>
    </row>
    <row r="53" spans="1:6" x14ac:dyDescent="0.3">
      <c r="A53" s="5">
        <v>21319</v>
      </c>
      <c r="B53" s="2">
        <v>7.3372209204713157E-2</v>
      </c>
      <c r="C53" s="6">
        <f t="shared" si="2"/>
        <v>2.3372209204713154E-2</v>
      </c>
      <c r="D53" s="2">
        <v>1.1630796866427302</v>
      </c>
      <c r="E53" s="2">
        <v>9.3115205310176754E-4</v>
      </c>
      <c r="F53" s="7">
        <f t="shared" si="3"/>
        <v>2.0095105669137636E-2</v>
      </c>
    </row>
    <row r="54" spans="1:6" x14ac:dyDescent="0.3">
      <c r="A54" s="5">
        <v>7289</v>
      </c>
      <c r="B54" s="2">
        <v>6.7664008252293836E-2</v>
      </c>
      <c r="C54" s="6">
        <f t="shared" si="2"/>
        <v>1.7664008252293834E-2</v>
      </c>
      <c r="D54" s="2">
        <v>0.92487426532033079</v>
      </c>
      <c r="E54" s="2">
        <v>1.8067129973525586E-3</v>
      </c>
      <c r="F54" s="7">
        <f t="shared" si="3"/>
        <v>1.9098821228608728E-2</v>
      </c>
    </row>
    <row r="55" spans="1:6" x14ac:dyDescent="0.3">
      <c r="A55" s="5">
        <v>519792</v>
      </c>
      <c r="B55" s="2">
        <v>7.2013164729719123E-2</v>
      </c>
      <c r="C55" s="6">
        <f t="shared" si="2"/>
        <v>2.201316472971912E-2</v>
      </c>
      <c r="D55" s="2">
        <v>1.1630796866427302</v>
      </c>
      <c r="E55" s="2">
        <v>1.8297046999498926E-4</v>
      </c>
      <c r="F55" s="7">
        <f t="shared" si="3"/>
        <v>1.8926617825525679E-2</v>
      </c>
    </row>
    <row r="56" spans="1:6" x14ac:dyDescent="0.3">
      <c r="A56" s="5">
        <v>4951</v>
      </c>
      <c r="B56" s="2">
        <v>7.2557579613741902E-2</v>
      </c>
      <c r="C56" s="6">
        <f t="shared" si="2"/>
        <v>2.2557579613741899E-2</v>
      </c>
      <c r="D56" s="2">
        <v>1.1956962507614315</v>
      </c>
      <c r="E56" s="2">
        <v>1.8125742646394493E-4</v>
      </c>
      <c r="F56" s="7">
        <f t="shared" si="3"/>
        <v>1.886564384506266E-2</v>
      </c>
    </row>
    <row r="57" spans="1:6" x14ac:dyDescent="0.3">
      <c r="A57" s="5">
        <v>491639</v>
      </c>
      <c r="B57" s="8">
        <v>7.1941989770329062E-2</v>
      </c>
      <c r="C57" s="6">
        <f t="shared" si="2"/>
        <v>2.194198977032906E-2</v>
      </c>
      <c r="D57" s="2">
        <v>1.1956962507614315</v>
      </c>
      <c r="E57" s="2">
        <v>1.9821198069172718E-4</v>
      </c>
      <c r="F57" s="7">
        <f t="shared" si="3"/>
        <v>1.8350805864245354E-2</v>
      </c>
    </row>
    <row r="58" spans="1:6" x14ac:dyDescent="0.3">
      <c r="A58" s="5">
        <v>544427</v>
      </c>
      <c r="B58" s="2">
        <v>6.6976408988866629E-2</v>
      </c>
      <c r="C58" s="6">
        <f t="shared" si="2"/>
        <v>1.6976408988866626E-2</v>
      </c>
      <c r="D58" s="2">
        <v>0.98396987427248095</v>
      </c>
      <c r="E58" s="2">
        <v>1.2632944394337547E-3</v>
      </c>
      <c r="F58" s="7">
        <f t="shared" si="3"/>
        <v>1.7252976369239448E-2</v>
      </c>
    </row>
    <row r="59" spans="1:6" x14ac:dyDescent="0.3">
      <c r="A59" s="5">
        <v>718</v>
      </c>
      <c r="B59" s="2">
        <v>6.9943892587618961E-2</v>
      </c>
      <c r="C59" s="6">
        <f t="shared" si="2"/>
        <v>1.9943892587618958E-2</v>
      </c>
      <c r="D59" s="2">
        <v>1.1630796866427302</v>
      </c>
      <c r="E59" s="2">
        <v>1.3010660167565299E-4</v>
      </c>
      <c r="F59" s="7">
        <f t="shared" si="3"/>
        <v>1.7147485951876346E-2</v>
      </c>
    </row>
    <row r="60" spans="1:6" x14ac:dyDescent="0.3">
      <c r="A60" s="5">
        <v>446795</v>
      </c>
      <c r="B60" s="8">
        <v>6.9274636279365753E-2</v>
      </c>
      <c r="C60" s="6">
        <f t="shared" si="2"/>
        <v>1.9274636279365751E-2</v>
      </c>
      <c r="D60" s="2">
        <v>1.1956962507614315</v>
      </c>
      <c r="E60" s="2">
        <v>7.9745556226611268E-5</v>
      </c>
      <c r="F60" s="7">
        <f t="shared" si="3"/>
        <v>1.6120010635720793E-2</v>
      </c>
    </row>
    <row r="61" spans="1:6" x14ac:dyDescent="0.3">
      <c r="A61" s="5">
        <v>811482</v>
      </c>
      <c r="B61" s="2">
        <v>6.7561178924006954E-2</v>
      </c>
      <c r="C61" s="6">
        <f t="shared" si="2"/>
        <v>1.7561178924006951E-2</v>
      </c>
      <c r="D61" s="2">
        <v>1.1630796866427302</v>
      </c>
      <c r="E61" s="2">
        <v>1.9014043018432059E-4</v>
      </c>
      <c r="F61" s="7">
        <f t="shared" si="3"/>
        <v>1.5098861346893524E-2</v>
      </c>
    </row>
    <row r="62" spans="1:6" x14ac:dyDescent="0.3">
      <c r="A62" s="5">
        <v>253476</v>
      </c>
      <c r="B62" s="2">
        <v>6.7499094149374911E-2</v>
      </c>
      <c r="C62" s="6">
        <f t="shared" si="2"/>
        <v>1.7499094149374908E-2</v>
      </c>
      <c r="D62" s="2">
        <v>1.1630796866427302</v>
      </c>
      <c r="E62" s="2">
        <v>1.9185647621932001E-4</v>
      </c>
      <c r="F62" s="7">
        <f t="shared" si="3"/>
        <v>1.5045481707179195E-2</v>
      </c>
    </row>
    <row r="63" spans="1:6" x14ac:dyDescent="0.3">
      <c r="A63" s="5">
        <v>549512</v>
      </c>
      <c r="B63" s="2">
        <v>6.6773614203696E-2</v>
      </c>
      <c r="C63" s="6">
        <f t="shared" si="2"/>
        <v>1.6773614203695997E-2</v>
      </c>
      <c r="D63" s="2">
        <v>1.1630796866427302</v>
      </c>
      <c r="E63" s="2">
        <v>2.1248037150334626E-4</v>
      </c>
      <c r="F63" s="7">
        <f t="shared" si="3"/>
        <v>1.4421723976723913E-2</v>
      </c>
    </row>
    <row r="64" spans="1:6" x14ac:dyDescent="0.3">
      <c r="A64" s="5">
        <v>4865</v>
      </c>
      <c r="B64" s="2">
        <v>6.6507367245542501E-2</v>
      </c>
      <c r="C64" s="6">
        <f t="shared" si="2"/>
        <v>1.6507367245542498E-2</v>
      </c>
      <c r="D64" s="2">
        <v>1.1630796866427302</v>
      </c>
      <c r="E64" s="2">
        <v>2.2031326646097216E-4</v>
      </c>
      <c r="F64" s="7">
        <f t="shared" si="3"/>
        <v>1.4192808485196389E-2</v>
      </c>
    </row>
    <row r="65" spans="1:6" x14ac:dyDescent="0.3">
      <c r="A65" s="5">
        <v>557701</v>
      </c>
      <c r="B65" s="2">
        <v>6.4512093667372705E-2</v>
      </c>
      <c r="C65" s="6">
        <f t="shared" si="2"/>
        <v>1.4512093667372702E-2</v>
      </c>
      <c r="D65" s="2">
        <v>1.1630796866427302</v>
      </c>
      <c r="E65" s="2">
        <v>1.6127594584867747E-3</v>
      </c>
      <c r="F65" s="7">
        <f t="shared" si="3"/>
        <v>1.2477299564282103E-2</v>
      </c>
    </row>
    <row r="66" spans="1:6" x14ac:dyDescent="0.3">
      <c r="A66" s="5">
        <v>490962</v>
      </c>
      <c r="B66" s="2">
        <v>6.0878762694551329E-2</v>
      </c>
      <c r="C66" s="6">
        <f t="shared" si="2"/>
        <v>1.0878762694551326E-2</v>
      </c>
      <c r="D66" s="2">
        <v>0.92487426532033079</v>
      </c>
      <c r="E66" s="2">
        <v>3.274618964232661E-4</v>
      </c>
      <c r="F66" s="7">
        <f t="shared" si="3"/>
        <v>1.1762423393609573E-2</v>
      </c>
    </row>
    <row r="67" spans="1:6" x14ac:dyDescent="0.3">
      <c r="A67" s="5">
        <v>317980</v>
      </c>
      <c r="B67" s="2">
        <v>6.3004925167343254E-2</v>
      </c>
      <c r="C67" s="6">
        <f t="shared" si="2"/>
        <v>1.3004925167343251E-2</v>
      </c>
      <c r="D67" s="2">
        <v>1.1956962507614315</v>
      </c>
      <c r="E67" s="2">
        <v>5.2972899555202215E-4</v>
      </c>
      <c r="F67" s="7">
        <f t="shared" si="3"/>
        <v>1.0876445551335955E-2</v>
      </c>
    </row>
    <row r="68" spans="1:6" x14ac:dyDescent="0.3">
      <c r="A68" s="5">
        <v>223</v>
      </c>
      <c r="B68" s="2">
        <v>6.2960499481441876E-2</v>
      </c>
      <c r="C68" s="6">
        <f t="shared" ref="C68:C99" si="4">B68-C$1</f>
        <v>1.2960499481441873E-2</v>
      </c>
      <c r="D68" s="2">
        <v>1.1956962507614315</v>
      </c>
      <c r="E68" s="2">
        <v>5.3177595835277351E-4</v>
      </c>
      <c r="F68" s="7">
        <f t="shared" ref="F68:F95" si="5">C68/D68</f>
        <v>1.0839290892807012E-2</v>
      </c>
    </row>
    <row r="69" spans="1:6" x14ac:dyDescent="0.3">
      <c r="A69" s="5">
        <v>3495</v>
      </c>
      <c r="B69" s="2">
        <v>5.9713923100677246E-2</v>
      </c>
      <c r="C69" s="6">
        <f t="shared" si="4"/>
        <v>9.7139231006772436E-3</v>
      </c>
      <c r="D69" s="2">
        <v>0.98396987427248095</v>
      </c>
      <c r="E69" s="2">
        <v>1.832297085571164E-3</v>
      </c>
      <c r="F69" s="7">
        <f t="shared" si="5"/>
        <v>9.8721753121348756E-3</v>
      </c>
    </row>
    <row r="70" spans="1:6" x14ac:dyDescent="0.3">
      <c r="A70" s="5">
        <v>540918</v>
      </c>
      <c r="B70" s="2">
        <v>5.8090996417083367E-2</v>
      </c>
      <c r="C70" s="6">
        <f t="shared" si="4"/>
        <v>8.090996417083364E-3</v>
      </c>
      <c r="D70" s="2">
        <v>0.92487426532033079</v>
      </c>
      <c r="E70" s="2">
        <v>2.6909853421729106E-3</v>
      </c>
      <c r="F70" s="7">
        <f t="shared" si="5"/>
        <v>8.7482122927066662E-3</v>
      </c>
    </row>
    <row r="71" spans="1:6" x14ac:dyDescent="0.3">
      <c r="A71" s="5">
        <v>495265</v>
      </c>
      <c r="B71" s="2">
        <v>5.7652267208730783E-2</v>
      </c>
      <c r="C71" s="6">
        <f t="shared" si="4"/>
        <v>7.65226720873078E-3</v>
      </c>
      <c r="D71" s="2">
        <v>0.92487426532033079</v>
      </c>
      <c r="E71" s="2">
        <v>4.5464490228798194E-4</v>
      </c>
      <c r="F71" s="7">
        <f t="shared" si="5"/>
        <v>8.2738459655166338E-3</v>
      </c>
    </row>
    <row r="72" spans="1:6" x14ac:dyDescent="0.3">
      <c r="A72" s="5">
        <v>346040</v>
      </c>
      <c r="B72" s="2">
        <v>5.9871462041103773E-2</v>
      </c>
      <c r="C72" s="6">
        <f t="shared" si="4"/>
        <v>9.8714620411037707E-3</v>
      </c>
      <c r="D72" s="2">
        <v>1.1956962507614315</v>
      </c>
      <c r="E72" s="2">
        <v>6.837861728813372E-4</v>
      </c>
      <c r="F72" s="7">
        <f t="shared" si="5"/>
        <v>8.2558275438411079E-3</v>
      </c>
    </row>
    <row r="73" spans="1:6" x14ac:dyDescent="0.3">
      <c r="A73" s="5">
        <v>712452</v>
      </c>
      <c r="B73" s="2">
        <v>5.6206493860973344E-2</v>
      </c>
      <c r="C73" s="6">
        <f t="shared" si="4"/>
        <v>6.2064938609733417E-3</v>
      </c>
      <c r="D73" s="2">
        <v>1.1630796866427302</v>
      </c>
      <c r="E73" s="2">
        <v>2.4838775930329102E-6</v>
      </c>
      <c r="F73" s="7">
        <f t="shared" si="5"/>
        <v>5.3362584973765653E-3</v>
      </c>
    </row>
    <row r="74" spans="1:6" x14ac:dyDescent="0.3">
      <c r="A74" s="5">
        <v>2359</v>
      </c>
      <c r="B74" s="2">
        <v>5.4804260859227794E-2</v>
      </c>
      <c r="C74" s="6">
        <f t="shared" si="4"/>
        <v>4.8042608592277908E-3</v>
      </c>
      <c r="D74" s="2">
        <v>0.92487426532033079</v>
      </c>
      <c r="E74" s="2">
        <v>3.0653047146000844E-3</v>
      </c>
      <c r="F74" s="7">
        <f t="shared" si="5"/>
        <v>5.1945016088904067E-3</v>
      </c>
    </row>
    <row r="75" spans="1:6" x14ac:dyDescent="0.3">
      <c r="A75" s="5">
        <v>11738</v>
      </c>
      <c r="B75" s="2">
        <v>5.4177803853953828E-2</v>
      </c>
      <c r="C75" s="6">
        <f t="shared" si="4"/>
        <v>4.1778038539538251E-3</v>
      </c>
      <c r="D75" s="2">
        <v>1.1956962507614315</v>
      </c>
      <c r="E75" s="2">
        <v>5.1967770649288022E-4</v>
      </c>
      <c r="F75" s="7">
        <f t="shared" si="5"/>
        <v>3.4940344182674801E-3</v>
      </c>
    </row>
    <row r="76" spans="1:6" x14ac:dyDescent="0.3">
      <c r="A76" s="5">
        <v>185</v>
      </c>
      <c r="B76" s="2">
        <v>5.2166406515013058E-2</v>
      </c>
      <c r="C76" s="6">
        <f t="shared" si="4"/>
        <v>2.1664065150130557E-3</v>
      </c>
      <c r="D76" s="2">
        <v>0.92487426532033079</v>
      </c>
      <c r="E76" s="2">
        <v>3.3407588514404413E-3</v>
      </c>
      <c r="F76" s="7">
        <f t="shared" si="5"/>
        <v>2.3423794955119868E-3</v>
      </c>
    </row>
    <row r="77" spans="1:6" x14ac:dyDescent="0.3">
      <c r="A77" s="5">
        <v>209230</v>
      </c>
      <c r="B77" s="2">
        <v>5.2166406515083759E-2</v>
      </c>
      <c r="C77" s="6">
        <f t="shared" si="4"/>
        <v>2.1664065150837561E-3</v>
      </c>
      <c r="D77" s="2">
        <v>1.1630796866427302</v>
      </c>
      <c r="E77" s="2">
        <v>1.2615920844311063E-5</v>
      </c>
      <c r="F77" s="7">
        <f t="shared" si="5"/>
        <v>1.8626466784379698E-3</v>
      </c>
    </row>
    <row r="78" spans="1:6" x14ac:dyDescent="0.3">
      <c r="A78" s="5">
        <v>11456</v>
      </c>
      <c r="B78" s="2">
        <v>4.4876929913400219E-2</v>
      </c>
      <c r="C78" s="6">
        <f t="shared" si="4"/>
        <v>-5.1230700865997833E-3</v>
      </c>
      <c r="D78" s="2">
        <v>1.1956962507614315</v>
      </c>
      <c r="E78" s="2">
        <v>7.7127861134856614E-5</v>
      </c>
      <c r="F78" s="7">
        <f t="shared" si="5"/>
        <v>-4.2845915786198716E-3</v>
      </c>
    </row>
    <row r="79" spans="1:6" x14ac:dyDescent="0.3">
      <c r="A79" s="5">
        <v>797481</v>
      </c>
      <c r="B79" s="2">
        <v>4.3645250952162491E-2</v>
      </c>
      <c r="C79" s="6">
        <f t="shared" si="4"/>
        <v>-6.3547490478375115E-3</v>
      </c>
      <c r="D79" s="2">
        <v>1.1630796866427302</v>
      </c>
      <c r="E79" s="2">
        <v>1.4575842329153478E-4</v>
      </c>
      <c r="F79" s="7">
        <f t="shared" si="5"/>
        <v>-5.4637262784467634E-3</v>
      </c>
    </row>
    <row r="80" spans="1:6" x14ac:dyDescent="0.3">
      <c r="A80" s="5">
        <v>8230</v>
      </c>
      <c r="B80" s="2">
        <v>4.3506817239839991E-2</v>
      </c>
      <c r="C80" s="6">
        <f t="shared" si="4"/>
        <v>-6.4931827601600114E-3</v>
      </c>
      <c r="D80" s="2">
        <v>1.1630796866427302</v>
      </c>
      <c r="E80" s="2">
        <v>1.7667735298355159E-3</v>
      </c>
      <c r="F80" s="7">
        <f t="shared" si="5"/>
        <v>-5.5827496900945871E-3</v>
      </c>
    </row>
    <row r="81" spans="1:6" x14ac:dyDescent="0.3">
      <c r="A81" s="5">
        <v>358567</v>
      </c>
      <c r="B81" s="2">
        <v>4.4611327192691598E-2</v>
      </c>
      <c r="C81" s="6">
        <f t="shared" si="4"/>
        <v>-5.3886728073084048E-3</v>
      </c>
      <c r="D81" s="2">
        <v>0.92487426532033079</v>
      </c>
      <c r="E81" s="2">
        <v>4.8951080378099358E-5</v>
      </c>
      <c r="F81" s="7">
        <f t="shared" si="5"/>
        <v>-5.8263842009292303E-3</v>
      </c>
    </row>
    <row r="82" spans="1:6" x14ac:dyDescent="0.3">
      <c r="A82" s="5">
        <v>464294</v>
      </c>
      <c r="B82" s="2">
        <v>3.7734552926119082E-2</v>
      </c>
      <c r="C82" s="6">
        <f t="shared" si="4"/>
        <v>-1.2265447073880921E-2</v>
      </c>
      <c r="D82" s="2">
        <v>1.1630796866427302</v>
      </c>
      <c r="E82" s="2">
        <v>2.8547173093024247E-4</v>
      </c>
      <c r="F82" s="7">
        <f t="shared" si="5"/>
        <v>-1.0545663564364673E-2</v>
      </c>
    </row>
    <row r="83" spans="1:6" x14ac:dyDescent="0.3">
      <c r="A83" s="5">
        <v>505857</v>
      </c>
      <c r="B83" s="2">
        <v>3.7734552926119082E-2</v>
      </c>
      <c r="C83" s="6">
        <f t="shared" si="4"/>
        <v>-1.2265447073880921E-2</v>
      </c>
      <c r="D83" s="2">
        <v>1.1630796866427302</v>
      </c>
      <c r="E83" s="2">
        <v>2.8547173093024247E-4</v>
      </c>
      <c r="F83" s="7">
        <f t="shared" si="5"/>
        <v>-1.0545663564364673E-2</v>
      </c>
    </row>
    <row r="84" spans="1:6" x14ac:dyDescent="0.3">
      <c r="A84" s="5">
        <v>4170</v>
      </c>
      <c r="B84" s="2">
        <v>3.6729074923347822E-2</v>
      </c>
      <c r="C84" s="6">
        <f t="shared" si="4"/>
        <v>-1.3270925076652181E-2</v>
      </c>
      <c r="D84" s="2">
        <v>1.1956962507614315</v>
      </c>
      <c r="E84" s="2">
        <v>2.8662835101442129E-4</v>
      </c>
      <c r="F84" s="7">
        <f t="shared" si="5"/>
        <v>-1.109891000176769E-2</v>
      </c>
    </row>
    <row r="85" spans="1:6" x14ac:dyDescent="0.3">
      <c r="A85" s="5">
        <v>754923</v>
      </c>
      <c r="B85" s="2">
        <v>3.6729074923347864E-2</v>
      </c>
      <c r="C85" s="6">
        <f t="shared" si="4"/>
        <v>-1.3270925076652139E-2</v>
      </c>
      <c r="D85" s="2">
        <v>1.1630796866427302</v>
      </c>
      <c r="E85" s="2">
        <v>3.2045964602148695E-4</v>
      </c>
      <c r="F85" s="7">
        <f t="shared" si="5"/>
        <v>-1.1410159793056934E-2</v>
      </c>
    </row>
    <row r="86" spans="1:6" x14ac:dyDescent="0.3">
      <c r="A86" s="5">
        <v>13279</v>
      </c>
      <c r="B86" s="2">
        <v>3.3468879796071486E-2</v>
      </c>
      <c r="C86" s="6">
        <f t="shared" si="4"/>
        <v>-1.6531120203928516E-2</v>
      </c>
      <c r="D86" s="2">
        <v>1.1956962507614315</v>
      </c>
      <c r="E86" s="2">
        <v>3.3861570181434163E-3</v>
      </c>
      <c r="F86" s="7">
        <f t="shared" si="5"/>
        <v>-1.3825518139244253E-2</v>
      </c>
    </row>
    <row r="87" spans="1:6" x14ac:dyDescent="0.3">
      <c r="A87" s="5">
        <v>415638</v>
      </c>
      <c r="B87" s="8">
        <v>3.6729074923347822E-2</v>
      </c>
      <c r="C87" s="6">
        <f t="shared" si="4"/>
        <v>-1.3270925076652181E-2</v>
      </c>
      <c r="D87" s="2">
        <v>0.92487426532033079</v>
      </c>
      <c r="E87" s="2">
        <v>7.8454845770206589E-7</v>
      </c>
      <c r="F87" s="7">
        <f t="shared" si="5"/>
        <v>-1.4348896465462564E-2</v>
      </c>
    </row>
    <row r="88" spans="1:6" x14ac:dyDescent="0.3">
      <c r="A88" s="5">
        <v>223333</v>
      </c>
      <c r="B88" s="2">
        <v>3.1661700182677853E-2</v>
      </c>
      <c r="C88" s="6">
        <f t="shared" si="4"/>
        <v>-1.833829981732215E-2</v>
      </c>
      <c r="D88" s="2">
        <v>1.1956962507614315</v>
      </c>
      <c r="E88" s="2">
        <v>8.2270871534894632E-4</v>
      </c>
      <c r="F88" s="7">
        <f t="shared" si="5"/>
        <v>-1.53369217354693E-2</v>
      </c>
    </row>
    <row r="89" spans="1:6" x14ac:dyDescent="0.3">
      <c r="A89" s="5">
        <v>502209</v>
      </c>
      <c r="B89" s="2">
        <v>3.4426924103971253E-2</v>
      </c>
      <c r="C89" s="6">
        <f t="shared" si="4"/>
        <v>-1.557307589602875E-2</v>
      </c>
      <c r="D89" s="2">
        <v>0.98396987427248095</v>
      </c>
      <c r="E89" s="2">
        <v>2.8000605838263888E-3</v>
      </c>
      <c r="F89" s="7">
        <f t="shared" si="5"/>
        <v>-1.5826781188339769E-2</v>
      </c>
    </row>
    <row r="90" spans="1:6" x14ac:dyDescent="0.3">
      <c r="A90" s="5">
        <v>1884</v>
      </c>
      <c r="B90" s="2">
        <v>3.1924921985321437E-2</v>
      </c>
      <c r="C90" s="6">
        <f t="shared" si="4"/>
        <v>-1.8075078014678565E-2</v>
      </c>
      <c r="D90" s="2">
        <v>0.98396987427248095</v>
      </c>
      <c r="E90" s="2">
        <v>4.9835609200906995E-3</v>
      </c>
      <c r="F90" s="7">
        <f t="shared" si="5"/>
        <v>-1.8369544116422019E-2</v>
      </c>
    </row>
    <row r="91" spans="1:6" x14ac:dyDescent="0.3">
      <c r="A91" s="5">
        <v>8060</v>
      </c>
      <c r="B91" s="2">
        <v>2.5775387504623135E-2</v>
      </c>
      <c r="C91" s="6">
        <f t="shared" si="4"/>
        <v>-2.4224612495376868E-2</v>
      </c>
      <c r="D91" s="2">
        <v>0.92487426532033079</v>
      </c>
      <c r="E91" s="2">
        <v>7.0880094814381941E-3</v>
      </c>
      <c r="F91" s="7">
        <f t="shared" si="5"/>
        <v>-2.6192330572617519E-2</v>
      </c>
    </row>
    <row r="92" spans="1:6" x14ac:dyDescent="0.3">
      <c r="A92" s="5">
        <v>690591</v>
      </c>
      <c r="B92" s="2">
        <v>1.8706394982703087E-2</v>
      </c>
      <c r="C92" s="6">
        <f t="shared" si="4"/>
        <v>-3.1293605017296916E-2</v>
      </c>
      <c r="D92" s="2">
        <v>1.1630796866427302</v>
      </c>
      <c r="E92" s="2">
        <v>3.9242614259391321E-3</v>
      </c>
      <c r="F92" s="7">
        <f t="shared" si="5"/>
        <v>-2.6905813399275325E-2</v>
      </c>
    </row>
    <row r="93" spans="1:6" x14ac:dyDescent="0.3">
      <c r="A93" s="5">
        <v>714142</v>
      </c>
      <c r="B93" s="8">
        <v>2.4750825785052933E-2</v>
      </c>
      <c r="C93" s="6">
        <f t="shared" si="4"/>
        <v>-2.524917421494707E-2</v>
      </c>
      <c r="D93" s="2">
        <v>0.92487426532033079</v>
      </c>
      <c r="E93" s="2">
        <v>4.3253632388653577E-3</v>
      </c>
      <c r="F93" s="7">
        <f t="shared" si="5"/>
        <v>-2.7300115444559379E-2</v>
      </c>
    </row>
    <row r="94" spans="1:6" x14ac:dyDescent="0.3">
      <c r="A94" s="5">
        <v>460088</v>
      </c>
      <c r="B94" s="2">
        <v>1.5973977501400047E-2</v>
      </c>
      <c r="C94" s="6">
        <f t="shared" si="4"/>
        <v>-3.4026022498599956E-2</v>
      </c>
      <c r="D94" s="2">
        <v>0.92487426532033079</v>
      </c>
      <c r="E94" s="2">
        <v>4.6832616463438466E-4</v>
      </c>
      <c r="F94" s="7">
        <f t="shared" si="5"/>
        <v>-3.6789890014741651E-2</v>
      </c>
    </row>
    <row r="95" spans="1:6" x14ac:dyDescent="0.3">
      <c r="A95" s="5">
        <v>262863</v>
      </c>
      <c r="B95" s="2">
        <v>1.3226663550054054E-2</v>
      </c>
      <c r="C95" s="6">
        <f t="shared" si="4"/>
        <v>-3.6773336449945945E-2</v>
      </c>
      <c r="D95" s="2">
        <v>0.92487426532033079</v>
      </c>
      <c r="E95" s="2">
        <v>9.35844205041453E-3</v>
      </c>
      <c r="F95" s="7">
        <f t="shared" si="5"/>
        <v>-3.9760362925883204E-2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zoomScaleNormal="100" workbookViewId="0">
      <selection activeCell="E10" sqref="E10"/>
    </sheetView>
  </sheetViews>
  <sheetFormatPr defaultColWidth="9.109375" defaultRowHeight="13.8" x14ac:dyDescent="0.3"/>
  <cols>
    <col min="1" max="8" width="9.109375" style="2"/>
    <col min="9" max="10" width="12.44140625" style="2" customWidth="1"/>
    <col min="11" max="11" width="9.109375" style="2"/>
    <col min="12" max="12" width="10.88671875" style="2" customWidth="1"/>
    <col min="13" max="16384" width="9.109375" style="2"/>
  </cols>
  <sheetData>
    <row r="1" spans="1:16" x14ac:dyDescent="0.3">
      <c r="A1" s="1" t="str">
        <f>"Rf = "&amp;TEXT(C1,"0%")</f>
        <v>Rf = 5%</v>
      </c>
      <c r="B1" s="1">
        <v>5</v>
      </c>
      <c r="C1" s="1">
        <f>B1/100</f>
        <v>0.05</v>
      </c>
      <c r="G1" s="1"/>
      <c r="H1" s="9" t="s">
        <v>9</v>
      </c>
      <c r="I1" s="1">
        <v>6.6174467230109828E-4</v>
      </c>
      <c r="M1" s="10" t="s">
        <v>10</v>
      </c>
      <c r="N1" s="11">
        <f>SUM(N4:N1300)/SUM(L4:L1300)</f>
        <v>8.4084604266355015E-2</v>
      </c>
      <c r="O1" s="9">
        <f>SUM(O4:O1300)</f>
        <v>133.01810398044077</v>
      </c>
    </row>
    <row r="2" spans="1:1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41.4" x14ac:dyDescent="0.3">
      <c r="A3" s="4" t="s">
        <v>14</v>
      </c>
      <c r="B3" s="4" t="s">
        <v>13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12</v>
      </c>
      <c r="M3" s="12"/>
      <c r="N3" s="12"/>
      <c r="O3" s="12"/>
      <c r="P3" s="4" t="s">
        <v>11</v>
      </c>
    </row>
    <row r="4" spans="1:16" x14ac:dyDescent="0.3">
      <c r="A4" s="9">
        <f>PortfolioSORTED!A4</f>
        <v>768</v>
      </c>
      <c r="B4" s="2">
        <f>PortfolioSORTED!B4</f>
        <v>0.19347985443435772</v>
      </c>
      <c r="C4" s="2">
        <f>PortfolioSORTED!C4</f>
        <v>0.14347985443435773</v>
      </c>
      <c r="D4" s="2">
        <f>PortfolioSORTED!D4</f>
        <v>0.92487426532033079</v>
      </c>
      <c r="E4" s="2">
        <f>PortfolioSORTED!E4</f>
        <v>6.9746132336476578E-3</v>
      </c>
      <c r="F4" s="2">
        <f>PortfolioSORTED!F4</f>
        <v>0.15513444347450125</v>
      </c>
      <c r="G4" s="3">
        <f>C4*D4/E4</f>
        <v>19.026262892694241</v>
      </c>
      <c r="H4" s="3">
        <f>D4^2/E4</f>
        <v>122.64370481866266</v>
      </c>
      <c r="I4" s="3">
        <f>SUM(G$4:G4)</f>
        <v>19.026262892694241</v>
      </c>
      <c r="J4" s="3">
        <f>SUM(H$4:H4)</f>
        <v>122.64370481866266</v>
      </c>
      <c r="K4" s="13">
        <f>I$1*I4/(1+I$1*J4)</f>
        <v>1.1645401110783618E-2</v>
      </c>
      <c r="L4" s="2">
        <f>IF(F4&gt;K4,0,1)</f>
        <v>0</v>
      </c>
      <c r="M4" s="14">
        <f>K4</f>
        <v>1.1645401110783618E-2</v>
      </c>
      <c r="N4" s="2">
        <f>L4*M4</f>
        <v>0</v>
      </c>
      <c r="O4" s="2">
        <f>IF(L4=0,D4/E4*(F4-N$1),0)</f>
        <v>9.421621764164124</v>
      </c>
      <c r="P4" s="15">
        <f>O4/O$1</f>
        <v>7.0829620045926203E-2</v>
      </c>
    </row>
    <row r="5" spans="1:16" x14ac:dyDescent="0.3">
      <c r="A5" s="9">
        <f>PortfolioSORTED!A5</f>
        <v>1051</v>
      </c>
      <c r="B5" s="2">
        <f>PortfolioSORTED!B5</f>
        <v>0.17753341459583327</v>
      </c>
      <c r="C5" s="2">
        <f>PortfolioSORTED!C5</f>
        <v>0.12753341459583328</v>
      </c>
      <c r="D5" s="2">
        <f>PortfolioSORTED!D5</f>
        <v>0.92487426532033079</v>
      </c>
      <c r="E5" s="2">
        <f>PortfolioSORTED!E5</f>
        <v>4.5379030617312653E-3</v>
      </c>
      <c r="F5" s="2">
        <f>PortfolioSORTED!F5</f>
        <v>0.13789270539564857</v>
      </c>
      <c r="G5" s="3">
        <f t="shared" ref="G5:G68" si="0">C5*D5/E5</f>
        <v>25.992704454800361</v>
      </c>
      <c r="H5" s="3">
        <f t="shared" ref="H5:H68" si="1">D5^2/E5</f>
        <v>188.49948864387574</v>
      </c>
      <c r="I5" s="3">
        <f>SUM(G$4:G5)</f>
        <v>45.018967347494602</v>
      </c>
      <c r="J5" s="3">
        <f>SUM(H$4:H5)</f>
        <v>311.14319346253842</v>
      </c>
      <c r="K5" s="13">
        <f t="shared" ref="K5:K68" si="2">I$1*I5/(1+I$1*J5)</f>
        <v>2.4704475700160836E-2</v>
      </c>
      <c r="L5" s="2">
        <f t="shared" ref="L5:L68" si="3">IF(F5&gt;K5,0,1)</f>
        <v>0</v>
      </c>
      <c r="M5" s="2">
        <f>IF(L5=1,M4,K5)</f>
        <v>2.4704475700160836E-2</v>
      </c>
      <c r="N5" s="2">
        <f>L5*M5</f>
        <v>0</v>
      </c>
      <c r="O5" s="2">
        <f>IF(L5=0,D5/E5*(F5-N$1),0)</f>
        <v>10.966679394259959</v>
      </c>
      <c r="P5" s="15">
        <f t="shared" ref="P5:P68" si="4">O5/O$1</f>
        <v>8.2445013619142554E-2</v>
      </c>
    </row>
    <row r="6" spans="1:16" x14ac:dyDescent="0.3">
      <c r="A6" s="9">
        <f>PortfolioSORTED!A6</f>
        <v>96</v>
      </c>
      <c r="B6" s="2">
        <f>PortfolioSORTED!B6</f>
        <v>0.18212168695550635</v>
      </c>
      <c r="C6" s="2">
        <f>PortfolioSORTED!C6</f>
        <v>0.13212168695550636</v>
      </c>
      <c r="D6" s="2">
        <f>PortfolioSORTED!D6</f>
        <v>0.98396987427248095</v>
      </c>
      <c r="E6" s="2">
        <f>PortfolioSORTED!E6</f>
        <v>6.3365459708635084E-3</v>
      </c>
      <c r="F6" s="2">
        <f>PortfolioSORTED!F6</f>
        <v>0.13427411794816721</v>
      </c>
      <c r="G6" s="3">
        <f t="shared" si="0"/>
        <v>20.516502255338565</v>
      </c>
      <c r="H6" s="3">
        <f t="shared" si="1"/>
        <v>152.79565838040651</v>
      </c>
      <c r="I6" s="3">
        <f>SUM(G$4:G6)</f>
        <v>65.53546960283316</v>
      </c>
      <c r="J6" s="3">
        <f>SUM(H$4:H6)</f>
        <v>463.93885184294493</v>
      </c>
      <c r="K6" s="13">
        <f t="shared" si="2"/>
        <v>3.318090827996048E-2</v>
      </c>
      <c r="L6" s="2">
        <f t="shared" si="3"/>
        <v>0</v>
      </c>
      <c r="M6" s="2">
        <f t="shared" ref="M6:M69" si="5">IF(L6=1,M5,K6)</f>
        <v>3.318090827996048E-2</v>
      </c>
      <c r="N6" s="2">
        <f t="shared" ref="N6:N69" si="6">L6*M6</f>
        <v>0</v>
      </c>
      <c r="O6" s="2">
        <f t="shared" ref="O6:O69" si="7">IF(L6=0,D6/E6*(F6-N$1),0)</f>
        <v>7.7936733504925257</v>
      </c>
      <c r="P6" s="15">
        <f t="shared" si="4"/>
        <v>5.8591072322294734E-2</v>
      </c>
    </row>
    <row r="7" spans="1:16" x14ac:dyDescent="0.3">
      <c r="A7" s="9">
        <f>PortfolioSORTED!A7</f>
        <v>794299</v>
      </c>
      <c r="B7" s="2">
        <f>PortfolioSORTED!B7</f>
        <v>0.17099106684832624</v>
      </c>
      <c r="C7" s="2">
        <f>PortfolioSORTED!C7</f>
        <v>0.12099106684832624</v>
      </c>
      <c r="D7" s="2">
        <f>PortfolioSORTED!D7</f>
        <v>0.92487426532033079</v>
      </c>
      <c r="E7" s="2">
        <f>PortfolioSORTED!E7</f>
        <v>6.4758630543839462E-3</v>
      </c>
      <c r="F7" s="2">
        <f>PortfolioSORTED!F7</f>
        <v>0.13081893548678306</v>
      </c>
      <c r="G7" s="3">
        <f t="shared" si="0"/>
        <v>17.279785431212154</v>
      </c>
      <c r="H7" s="3">
        <f t="shared" si="1"/>
        <v>132.08932917022528</v>
      </c>
      <c r="I7" s="3">
        <f>SUM(G$4:G7)</f>
        <v>82.815255034045322</v>
      </c>
      <c r="J7" s="3">
        <f>SUM(H$4:H7)</f>
        <v>596.02818101317018</v>
      </c>
      <c r="K7" s="13">
        <f t="shared" si="2"/>
        <v>3.9301368170552992E-2</v>
      </c>
      <c r="L7" s="2">
        <f t="shared" si="3"/>
        <v>0</v>
      </c>
      <c r="M7" s="2">
        <f t="shared" si="5"/>
        <v>3.9301368170552992E-2</v>
      </c>
      <c r="N7" s="2">
        <f t="shared" si="6"/>
        <v>0</v>
      </c>
      <c r="O7" s="2">
        <f t="shared" si="7"/>
        <v>6.6745358710866469</v>
      </c>
      <c r="P7" s="15">
        <f t="shared" si="4"/>
        <v>5.0177650044298354E-2</v>
      </c>
    </row>
    <row r="8" spans="1:16" x14ac:dyDescent="0.3">
      <c r="A8" s="9">
        <f>PortfolioSORTED!A8</f>
        <v>12320</v>
      </c>
      <c r="B8" s="2">
        <f>PortfolioSORTED!B8</f>
        <v>0.19064555861346466</v>
      </c>
      <c r="C8" s="2">
        <f>PortfolioSORTED!C8</f>
        <v>0.14064555861346467</v>
      </c>
      <c r="D8" s="2">
        <f>PortfolioSORTED!D8</f>
        <v>1.1630796866427302</v>
      </c>
      <c r="E8" s="2">
        <f>PortfolioSORTED!E8</f>
        <v>1.194544903637958E-2</v>
      </c>
      <c r="F8" s="2">
        <f>PortfolioSORTED!F8</f>
        <v>0.12092512682380599</v>
      </c>
      <c r="G8" s="3">
        <f t="shared" si="0"/>
        <v>13.694084813526489</v>
      </c>
      <c r="H8" s="3">
        <f t="shared" si="1"/>
        <v>113.2443287281349</v>
      </c>
      <c r="I8" s="3">
        <f>SUM(G$4:G8)</f>
        <v>96.509339847571809</v>
      </c>
      <c r="J8" s="3">
        <f>SUM(H$4:H8)</f>
        <v>709.27250974130504</v>
      </c>
      <c r="K8" s="13">
        <f t="shared" si="2"/>
        <v>4.346426922470991E-2</v>
      </c>
      <c r="L8" s="2">
        <f t="shared" si="3"/>
        <v>0</v>
      </c>
      <c r="M8" s="2">
        <f t="shared" si="5"/>
        <v>4.346426922470991E-2</v>
      </c>
      <c r="N8" s="2">
        <f t="shared" si="6"/>
        <v>0</v>
      </c>
      <c r="O8" s="2">
        <f t="shared" si="7"/>
        <v>3.5870115306155963</v>
      </c>
      <c r="P8" s="15">
        <f t="shared" si="4"/>
        <v>2.6966340845927538E-2</v>
      </c>
    </row>
    <row r="9" spans="1:16" x14ac:dyDescent="0.3">
      <c r="A9" s="9">
        <f>PortfolioSORTED!A9</f>
        <v>271942</v>
      </c>
      <c r="B9" s="2">
        <f>PortfolioSORTED!B9</f>
        <v>0.15677728280325812</v>
      </c>
      <c r="C9" s="2">
        <f>PortfolioSORTED!C9</f>
        <v>0.10677728280325811</v>
      </c>
      <c r="D9" s="2">
        <f>PortfolioSORTED!D9</f>
        <v>0.92487426532033079</v>
      </c>
      <c r="E9" s="2">
        <f>PortfolioSORTED!E9</f>
        <v>2.1722896189741788E-3</v>
      </c>
      <c r="F9" s="2">
        <f>PortfolioSORTED!F9</f>
        <v>0.11545059345583125</v>
      </c>
      <c r="G9" s="3">
        <f t="shared" si="0"/>
        <v>45.461507583044991</v>
      </c>
      <c r="H9" s="3">
        <f t="shared" si="1"/>
        <v>393.77456817004168</v>
      </c>
      <c r="I9" s="3">
        <f>SUM(G$4:G9)</f>
        <v>141.9708474306168</v>
      </c>
      <c r="J9" s="3">
        <f>SUM(H$4:H9)</f>
        <v>1103.0470779113466</v>
      </c>
      <c r="K9" s="13">
        <f t="shared" si="2"/>
        <v>5.4307487439428419E-2</v>
      </c>
      <c r="L9" s="2">
        <f t="shared" si="3"/>
        <v>0</v>
      </c>
      <c r="M9" s="2">
        <f t="shared" si="5"/>
        <v>5.4307487439428419E-2</v>
      </c>
      <c r="N9" s="2">
        <f t="shared" si="6"/>
        <v>0</v>
      </c>
      <c r="O9" s="2">
        <f t="shared" si="7"/>
        <v>13.354386981493512</v>
      </c>
      <c r="P9" s="15">
        <f t="shared" si="4"/>
        <v>0.10039525885481848</v>
      </c>
    </row>
    <row r="10" spans="1:16" x14ac:dyDescent="0.3">
      <c r="A10" s="9">
        <f>PortfolioSORTED!A10</f>
        <v>3650</v>
      </c>
      <c r="B10" s="2">
        <f>PortfolioSORTED!B10</f>
        <v>0.16285874343472206</v>
      </c>
      <c r="C10" s="2">
        <f>PortfolioSORTED!C10</f>
        <v>0.11285874343472206</v>
      </c>
      <c r="D10" s="2">
        <f>PortfolioSORTED!D10</f>
        <v>0.98396987427248095</v>
      </c>
      <c r="E10" s="2">
        <f>PortfolioSORTED!E10</f>
        <v>3.6408529531566361E-3</v>
      </c>
      <c r="F10" s="2">
        <f>PortfolioSORTED!F10</f>
        <v>0.11469735647970582</v>
      </c>
      <c r="G10" s="3">
        <f t="shared" si="0"/>
        <v>30.500985625286827</v>
      </c>
      <c r="H10" s="3">
        <f t="shared" si="1"/>
        <v>265.9257942939912</v>
      </c>
      <c r="I10" s="3">
        <f>SUM(G$4:G10)</f>
        <v>172.47183305590363</v>
      </c>
      <c r="J10" s="3">
        <f>SUM(H$4:H10)</f>
        <v>1368.9728722053378</v>
      </c>
      <c r="K10" s="13">
        <f t="shared" si="2"/>
        <v>5.9883355679556202E-2</v>
      </c>
      <c r="L10" s="2">
        <f t="shared" si="3"/>
        <v>0</v>
      </c>
      <c r="M10" s="2">
        <f t="shared" si="5"/>
        <v>5.9883355679556202E-2</v>
      </c>
      <c r="N10" s="2">
        <f t="shared" si="6"/>
        <v>0</v>
      </c>
      <c r="O10" s="2">
        <f t="shared" si="7"/>
        <v>8.273343179210098</v>
      </c>
      <c r="P10" s="15">
        <f t="shared" si="4"/>
        <v>6.2197121531867766E-2</v>
      </c>
    </row>
    <row r="11" spans="1:16" x14ac:dyDescent="0.3">
      <c r="A11" s="9">
        <f>PortfolioSORTED!A11</f>
        <v>248</v>
      </c>
      <c r="B11" s="2">
        <f>PortfolioSORTED!B11</f>
        <v>0.15570099553690694</v>
      </c>
      <c r="C11" s="2">
        <f>PortfolioSORTED!C11</f>
        <v>0.10570099553690694</v>
      </c>
      <c r="D11" s="2">
        <f>PortfolioSORTED!D11</f>
        <v>0.92487426532033079</v>
      </c>
      <c r="E11" s="2">
        <f>PortfolioSORTED!E11</f>
        <v>2.0917168431579501E-3</v>
      </c>
      <c r="F11" s="2">
        <f>PortfolioSORTED!F11</f>
        <v>0.11428688147171803</v>
      </c>
      <c r="G11" s="3">
        <f t="shared" si="0"/>
        <v>46.736789881766178</v>
      </c>
      <c r="H11" s="3">
        <f t="shared" si="1"/>
        <v>408.94273498338373</v>
      </c>
      <c r="I11" s="3">
        <f>SUM(G$4:G11)</f>
        <v>219.20862293766982</v>
      </c>
      <c r="J11" s="3">
        <f>SUM(H$4:H11)</f>
        <v>1777.9156071887214</v>
      </c>
      <c r="K11" s="13">
        <f t="shared" si="2"/>
        <v>6.6647550407260656E-2</v>
      </c>
      <c r="L11" s="2">
        <f t="shared" si="3"/>
        <v>0</v>
      </c>
      <c r="M11" s="2">
        <f t="shared" si="5"/>
        <v>6.6647550407260656E-2</v>
      </c>
      <c r="N11" s="2">
        <f t="shared" si="6"/>
        <v>0</v>
      </c>
      <c r="O11" s="2">
        <f t="shared" si="7"/>
        <v>13.354249659881804</v>
      </c>
      <c r="P11" s="15">
        <f t="shared" si="4"/>
        <v>0.10039422650202139</v>
      </c>
    </row>
    <row r="12" spans="1:16" x14ac:dyDescent="0.3">
      <c r="A12" s="9">
        <f>PortfolioSORTED!A12</f>
        <v>526850</v>
      </c>
      <c r="B12" s="2">
        <f>PortfolioSORTED!B12</f>
        <v>0.1827162553645367</v>
      </c>
      <c r="C12" s="2">
        <f>PortfolioSORTED!C12</f>
        <v>0.13271625536453668</v>
      </c>
      <c r="D12" s="2">
        <f>PortfolioSORTED!D12</f>
        <v>1.1630796866427302</v>
      </c>
      <c r="E12" s="2">
        <f>PortfolioSORTED!E12</f>
        <v>8.1281089787989293E-3</v>
      </c>
      <c r="F12" s="2">
        <f>PortfolioSORTED!F12</f>
        <v>0.11410762038809805</v>
      </c>
      <c r="G12" s="3">
        <f t="shared" si="0"/>
        <v>18.990835519603383</v>
      </c>
      <c r="H12" s="3">
        <f t="shared" si="1"/>
        <v>166.42916095360286</v>
      </c>
      <c r="I12" s="3">
        <f>SUM(G$4:G12)</f>
        <v>238.19945845727321</v>
      </c>
      <c r="J12" s="3">
        <f>SUM(H$4:H12)</f>
        <v>1944.3447681423243</v>
      </c>
      <c r="K12" s="13">
        <f t="shared" si="2"/>
        <v>6.8933394976175608E-2</v>
      </c>
      <c r="L12" s="2">
        <f t="shared" si="3"/>
        <v>0</v>
      </c>
      <c r="M12" s="2">
        <f t="shared" si="5"/>
        <v>6.8933394976175608E-2</v>
      </c>
      <c r="N12" s="2">
        <f t="shared" si="6"/>
        <v>0</v>
      </c>
      <c r="O12" s="2">
        <f t="shared" si="7"/>
        <v>4.2960989172301227</v>
      </c>
      <c r="P12" s="15">
        <f t="shared" si="4"/>
        <v>3.2297099332146764E-2</v>
      </c>
    </row>
    <row r="13" spans="1:16" x14ac:dyDescent="0.3">
      <c r="A13" s="9">
        <f>PortfolioSORTED!A13</f>
        <v>3744</v>
      </c>
      <c r="B13" s="2">
        <f>PortfolioSORTED!B13</f>
        <v>0.1475872055243857</v>
      </c>
      <c r="C13" s="2">
        <f>PortfolioSORTED!C13</f>
        <v>9.7587205524385698E-2</v>
      </c>
      <c r="D13" s="2">
        <f>PortfolioSORTED!D13</f>
        <v>0.92487426532033079</v>
      </c>
      <c r="E13" s="2">
        <f>PortfolioSORTED!E13</f>
        <v>1.415377336800332E-3</v>
      </c>
      <c r="F13" s="2">
        <f>PortfolioSORTED!F13</f>
        <v>0.10551402410422384</v>
      </c>
      <c r="G13" s="3">
        <f t="shared" si="0"/>
        <v>63.768079838036009</v>
      </c>
      <c r="H13" s="3">
        <f t="shared" si="1"/>
        <v>604.35643867631904</v>
      </c>
      <c r="I13" s="3">
        <f>SUM(G$4:G13)</f>
        <v>301.96753829530923</v>
      </c>
      <c r="J13" s="3">
        <f>SUM(H$4:H13)</f>
        <v>2548.7012068186432</v>
      </c>
      <c r="K13" s="13">
        <f t="shared" si="2"/>
        <v>7.4378841193677492E-2</v>
      </c>
      <c r="L13" s="2">
        <f t="shared" si="3"/>
        <v>0</v>
      </c>
      <c r="M13" s="2">
        <f t="shared" si="5"/>
        <v>7.4378841193677492E-2</v>
      </c>
      <c r="N13" s="2">
        <f t="shared" si="6"/>
        <v>0</v>
      </c>
      <c r="O13" s="2">
        <f t="shared" si="7"/>
        <v>14.002992992380943</v>
      </c>
      <c r="P13" s="15">
        <f t="shared" si="4"/>
        <v>0.10527133204695181</v>
      </c>
    </row>
    <row r="14" spans="1:16" x14ac:dyDescent="0.3">
      <c r="A14" s="9">
        <f>PortfolioSORTED!A14</f>
        <v>3783</v>
      </c>
      <c r="B14" s="2">
        <f>PortfolioSORTED!B14</f>
        <v>0.16775036657934642</v>
      </c>
      <c r="C14" s="2">
        <f>PortfolioSORTED!C14</f>
        <v>0.11775036657934641</v>
      </c>
      <c r="D14" s="2">
        <f>PortfolioSORTED!D14</f>
        <v>1.1956962507614315</v>
      </c>
      <c r="E14" s="2">
        <f>PortfolioSORTED!E14</f>
        <v>5.7898085503217634E-3</v>
      </c>
      <c r="F14" s="2">
        <f>PortfolioSORTED!F14</f>
        <v>9.8478494437330366E-2</v>
      </c>
      <c r="G14" s="3">
        <f t="shared" si="0"/>
        <v>24.317500418366027</v>
      </c>
      <c r="H14" s="3">
        <f t="shared" si="1"/>
        <v>246.93208966391305</v>
      </c>
      <c r="I14" s="3">
        <f>SUM(G$4:G14)</f>
        <v>326.28503871367525</v>
      </c>
      <c r="J14" s="3">
        <f>SUM(H$4:H14)</f>
        <v>2795.633296482556</v>
      </c>
      <c r="K14" s="13">
        <f t="shared" si="2"/>
        <v>7.5760607549069645E-2</v>
      </c>
      <c r="L14" s="2">
        <f t="shared" si="3"/>
        <v>0</v>
      </c>
      <c r="M14" s="2">
        <f t="shared" si="5"/>
        <v>7.5760607549069645E-2</v>
      </c>
      <c r="N14" s="2">
        <f t="shared" si="6"/>
        <v>0</v>
      </c>
      <c r="O14" s="2">
        <f t="shared" si="7"/>
        <v>2.9725888795322217</v>
      </c>
      <c r="P14" s="15">
        <f t="shared" si="4"/>
        <v>2.2347250416148743E-2</v>
      </c>
    </row>
    <row r="15" spans="1:16" x14ac:dyDescent="0.3">
      <c r="A15" s="9">
        <f>PortfolioSORTED!A15</f>
        <v>2771</v>
      </c>
      <c r="B15" s="2">
        <f>PortfolioSORTED!B15</f>
        <v>0.14005752333211355</v>
      </c>
      <c r="C15" s="2">
        <f>PortfolioSORTED!C15</f>
        <v>9.0057523332113545E-2</v>
      </c>
      <c r="D15" s="2">
        <f>PortfolioSORTED!D15</f>
        <v>0.92487426532033079</v>
      </c>
      <c r="E15" s="2">
        <f>PortfolioSORTED!E15</f>
        <v>3.7311148523210816E-3</v>
      </c>
      <c r="F15" s="2">
        <f>PortfolioSORTED!F15</f>
        <v>9.7372720497225715E-2</v>
      </c>
      <c r="G15" s="3">
        <f t="shared" si="0"/>
        <v>22.32359201608125</v>
      </c>
      <c r="H15" s="3">
        <f t="shared" si="1"/>
        <v>229.25920013416157</v>
      </c>
      <c r="I15" s="3">
        <f>SUM(G$4:G15)</f>
        <v>348.6086307297565</v>
      </c>
      <c r="J15" s="3">
        <f>SUM(H$4:H15)</f>
        <v>3024.8924966167178</v>
      </c>
      <c r="K15" s="13">
        <f t="shared" si="2"/>
        <v>7.6852918355238109E-2</v>
      </c>
      <c r="L15" s="2">
        <f t="shared" si="3"/>
        <v>0</v>
      </c>
      <c r="M15" s="2">
        <f t="shared" si="5"/>
        <v>7.6852918355238109E-2</v>
      </c>
      <c r="N15" s="2">
        <f t="shared" si="6"/>
        <v>0</v>
      </c>
      <c r="O15" s="2">
        <f t="shared" si="7"/>
        <v>3.2938778952013079</v>
      </c>
      <c r="P15" s="15">
        <f t="shared" si="4"/>
        <v>2.4762628519240101E-2</v>
      </c>
    </row>
    <row r="16" spans="1:16" x14ac:dyDescent="0.3">
      <c r="A16" s="9">
        <f>PortfolioSORTED!A16</f>
        <v>3149</v>
      </c>
      <c r="B16" s="2">
        <f>PortfolioSORTED!B16</f>
        <v>0.13702841250986256</v>
      </c>
      <c r="C16" s="2">
        <f>PortfolioSORTED!C16</f>
        <v>8.7028412509862554E-2</v>
      </c>
      <c r="D16" s="2">
        <f>PortfolioSORTED!D16</f>
        <v>0.92487426532033079</v>
      </c>
      <c r="E16" s="2">
        <f>PortfolioSORTED!E16</f>
        <v>7.3239016300892729E-4</v>
      </c>
      <c r="F16" s="2">
        <f>PortfolioSORTED!F16</f>
        <v>9.4097560904368133E-2</v>
      </c>
      <c r="G16" s="3">
        <f t="shared" si="0"/>
        <v>109.90090138754731</v>
      </c>
      <c r="H16" s="3">
        <f t="shared" si="1"/>
        <v>1167.9463349665375</v>
      </c>
      <c r="I16" s="3">
        <f>SUM(G$4:G16)</f>
        <v>458.50953211730382</v>
      </c>
      <c r="J16" s="3">
        <f>SUM(H$4:H16)</f>
        <v>4192.8388315832553</v>
      </c>
      <c r="K16" s="13">
        <f t="shared" si="2"/>
        <v>8.0383919807209797E-2</v>
      </c>
      <c r="L16" s="2">
        <f t="shared" si="3"/>
        <v>0</v>
      </c>
      <c r="M16" s="2">
        <f t="shared" si="5"/>
        <v>8.0383919807209797E-2</v>
      </c>
      <c r="N16" s="2">
        <f t="shared" si="6"/>
        <v>0</v>
      </c>
      <c r="O16" s="2">
        <f t="shared" si="7"/>
        <v>12.644525257166556</v>
      </c>
      <c r="P16" s="15">
        <f t="shared" si="4"/>
        <v>9.5058679072931543E-2</v>
      </c>
    </row>
    <row r="17" spans="1:16" x14ac:dyDescent="0.3">
      <c r="A17" s="9">
        <f>PortfolioSORTED!A17</f>
        <v>4924</v>
      </c>
      <c r="B17" s="2">
        <f>PortfolioSORTED!B17</f>
        <v>0.13702841250986247</v>
      </c>
      <c r="C17" s="2">
        <f>PortfolioSORTED!C17</f>
        <v>8.7028412509862471E-2</v>
      </c>
      <c r="D17" s="2">
        <f>PortfolioSORTED!D17</f>
        <v>0.92487426532033079</v>
      </c>
      <c r="E17" s="2">
        <f>PortfolioSORTED!E17</f>
        <v>7.3239016300892274E-4</v>
      </c>
      <c r="F17" s="2">
        <f>PortfolioSORTED!F17</f>
        <v>9.4097560904368036E-2</v>
      </c>
      <c r="G17" s="3">
        <f t="shared" si="0"/>
        <v>109.90090138754788</v>
      </c>
      <c r="H17" s="3">
        <f t="shared" si="1"/>
        <v>1167.9463349665448</v>
      </c>
      <c r="I17" s="3">
        <f>SUM(G$4:G17)</f>
        <v>568.41043350485165</v>
      </c>
      <c r="J17" s="3">
        <f>SUM(H$4:H17)</f>
        <v>5360.7851665498001</v>
      </c>
      <c r="K17" s="13">
        <f t="shared" si="2"/>
        <v>8.2714672424231736E-2</v>
      </c>
      <c r="L17" s="2">
        <f t="shared" si="3"/>
        <v>0</v>
      </c>
      <c r="M17" s="2">
        <f t="shared" si="5"/>
        <v>8.2714672424231736E-2</v>
      </c>
      <c r="N17" s="2">
        <f t="shared" si="6"/>
        <v>0</v>
      </c>
      <c r="O17" s="2">
        <f t="shared" si="7"/>
        <v>12.644525257166512</v>
      </c>
      <c r="P17" s="15">
        <f t="shared" si="4"/>
        <v>9.505867907293121E-2</v>
      </c>
    </row>
    <row r="18" spans="1:16" x14ac:dyDescent="0.3">
      <c r="A18" s="9">
        <f>PortfolioSORTED!A18</f>
        <v>14342</v>
      </c>
      <c r="B18" s="2">
        <f>PortfolioSORTED!B18</f>
        <v>0.1584327759641008</v>
      </c>
      <c r="C18" s="2">
        <f>PortfolioSORTED!C18</f>
        <v>0.10843277596410079</v>
      </c>
      <c r="D18" s="2">
        <f>PortfolioSORTED!D18</f>
        <v>1.1956962507614315</v>
      </c>
      <c r="E18" s="2">
        <f>PortfolioSORTED!E18</f>
        <v>5.2434989783931114E-3</v>
      </c>
      <c r="F18" s="2">
        <f>PortfolioSORTED!F18</f>
        <v>9.0685887736998178E-2</v>
      </c>
      <c r="G18" s="3">
        <f t="shared" si="0"/>
        <v>24.726363867751168</v>
      </c>
      <c r="H18" s="3">
        <f t="shared" si="1"/>
        <v>272.65944552983922</v>
      </c>
      <c r="I18" s="3">
        <f>SUM(G$4:G18)</f>
        <v>593.13679737260281</v>
      </c>
      <c r="J18" s="3">
        <f>SUM(H$4:H18)</f>
        <v>5633.4446120796392</v>
      </c>
      <c r="K18" s="13">
        <f t="shared" si="2"/>
        <v>8.3018877936097524E-2</v>
      </c>
      <c r="L18" s="2">
        <f t="shared" si="3"/>
        <v>0</v>
      </c>
      <c r="M18" s="2">
        <f t="shared" si="5"/>
        <v>8.3018877936097524E-2</v>
      </c>
      <c r="N18" s="2">
        <f t="shared" si="6"/>
        <v>0</v>
      </c>
      <c r="O18" s="2">
        <f t="shared" si="7"/>
        <v>1.5053173326793166</v>
      </c>
      <c r="P18" s="15">
        <f t="shared" si="4"/>
        <v>1.1316635011582041E-2</v>
      </c>
    </row>
    <row r="19" spans="1:16" x14ac:dyDescent="0.3">
      <c r="A19" s="9">
        <f>PortfolioSORTED!A19</f>
        <v>338</v>
      </c>
      <c r="B19" s="2">
        <f>PortfolioSORTED!B19</f>
        <v>0.13152079734300418</v>
      </c>
      <c r="C19" s="2">
        <f>PortfolioSORTED!C19</f>
        <v>8.1520797343004173E-2</v>
      </c>
      <c r="D19" s="2">
        <f>PortfolioSORTED!D19</f>
        <v>0.92487426532033079</v>
      </c>
      <c r="E19" s="2">
        <f>PortfolioSORTED!E19</f>
        <v>4.5587982279654408E-4</v>
      </c>
      <c r="F19" s="2">
        <f>PortfolioSORTED!F19</f>
        <v>8.8142572887752901E-2</v>
      </c>
      <c r="G19" s="3">
        <f t="shared" si="0"/>
        <v>165.38676155576965</v>
      </c>
      <c r="H19" s="3">
        <f t="shared" si="1"/>
        <v>1876.3550477064591</v>
      </c>
      <c r="I19" s="3">
        <f>SUM(G$4:G19)</f>
        <v>758.52355892837249</v>
      </c>
      <c r="J19" s="3">
        <f>SUM(H$4:H19)</f>
        <v>7509.7996597860983</v>
      </c>
      <c r="K19" s="13">
        <f t="shared" si="2"/>
        <v>8.4084604266355056E-2</v>
      </c>
      <c r="L19" s="2">
        <f t="shared" si="3"/>
        <v>0</v>
      </c>
      <c r="M19" s="2">
        <f t="shared" si="5"/>
        <v>8.4084604266355056E-2</v>
      </c>
      <c r="N19" s="2">
        <f t="shared" si="6"/>
        <v>0</v>
      </c>
      <c r="O19" s="2">
        <f t="shared" si="7"/>
        <v>8.232675717879518</v>
      </c>
      <c r="P19" s="15">
        <f t="shared" si="4"/>
        <v>6.1891392761770726E-2</v>
      </c>
    </row>
    <row r="20" spans="1:16" x14ac:dyDescent="0.3">
      <c r="A20" s="9">
        <f>PortfolioSORTED!A20</f>
        <v>401930</v>
      </c>
      <c r="B20" s="2">
        <f>PortfolioSORTED!B20</f>
        <v>0.13170099614002923</v>
      </c>
      <c r="C20" s="2">
        <f>PortfolioSORTED!C20</f>
        <v>8.1700996140029222E-2</v>
      </c>
      <c r="D20" s="2">
        <f>PortfolioSORTED!D20</f>
        <v>0.98396987427248095</v>
      </c>
      <c r="E20" s="2">
        <f>PortfolioSORTED!E20</f>
        <v>4.4570958828359251E-6</v>
      </c>
      <c r="F20" s="2">
        <f>PortfolioSORTED!F20</f>
        <v>8.3032009694846184E-2</v>
      </c>
      <c r="G20" s="3">
        <f t="shared" si="0"/>
        <v>18036.703946492231</v>
      </c>
      <c r="H20" s="3">
        <f t="shared" si="1"/>
        <v>217225.91098035016</v>
      </c>
      <c r="I20" s="3">
        <f>SUM(G$4:G20)</f>
        <v>18795.227505420604</v>
      </c>
      <c r="J20" s="3">
        <f>SUM(H$4:H20)</f>
        <v>224735.71064013627</v>
      </c>
      <c r="K20" s="13">
        <f t="shared" si="2"/>
        <v>8.3073978938291451E-2</v>
      </c>
      <c r="L20" s="2">
        <f t="shared" si="3"/>
        <v>1</v>
      </c>
      <c r="M20" s="2">
        <f t="shared" si="5"/>
        <v>8.4084604266355056E-2</v>
      </c>
      <c r="N20" s="2">
        <f t="shared" si="6"/>
        <v>8.4084604266355056E-2</v>
      </c>
      <c r="O20" s="2">
        <f t="shared" si="7"/>
        <v>0</v>
      </c>
      <c r="P20" s="15">
        <f t="shared" si="4"/>
        <v>0</v>
      </c>
    </row>
    <row r="21" spans="1:16" x14ac:dyDescent="0.3">
      <c r="A21" s="9">
        <f>PortfolioSORTED!A21</f>
        <v>802599</v>
      </c>
      <c r="B21" s="2">
        <f>PortfolioSORTED!B21</f>
        <v>0.12582683984352611</v>
      </c>
      <c r="C21" s="2">
        <f>PortfolioSORTED!C21</f>
        <v>7.5826839843526103E-2</v>
      </c>
      <c r="D21" s="2">
        <f>PortfolioSORTED!D21</f>
        <v>0.98396987427248095</v>
      </c>
      <c r="E21" s="2">
        <f>PortfolioSORTED!E21</f>
        <v>1.4810426594213831E-3</v>
      </c>
      <c r="F21" s="2">
        <f>PortfolioSORTED!F21</f>
        <v>7.7062155891297265E-2</v>
      </c>
      <c r="G21" s="3">
        <f t="shared" si="0"/>
        <v>50.377567177209627</v>
      </c>
      <c r="H21" s="3">
        <f t="shared" si="1"/>
        <v>653.72641855843574</v>
      </c>
      <c r="I21" s="3">
        <f>SUM(G$4:G21)</f>
        <v>18845.605072597813</v>
      </c>
      <c r="J21" s="3">
        <f>SUM(H$4:H21)</f>
        <v>225389.43705869472</v>
      </c>
      <c r="K21" s="13">
        <f t="shared" si="2"/>
        <v>8.3056658192313323E-2</v>
      </c>
      <c r="L21" s="2">
        <f t="shared" si="3"/>
        <v>1</v>
      </c>
      <c r="M21" s="2">
        <f t="shared" si="5"/>
        <v>8.4084604266355056E-2</v>
      </c>
      <c r="N21" s="2">
        <f t="shared" si="6"/>
        <v>8.4084604266355056E-2</v>
      </c>
      <c r="O21" s="2">
        <f t="shared" si="7"/>
        <v>0</v>
      </c>
      <c r="P21" s="15">
        <f t="shared" si="4"/>
        <v>0</v>
      </c>
    </row>
    <row r="22" spans="1:16" x14ac:dyDescent="0.3">
      <c r="A22" s="9">
        <f>PortfolioSORTED!A22</f>
        <v>6476</v>
      </c>
      <c r="B22" s="2">
        <f>PortfolioSORTED!B22</f>
        <v>0.12093041196303472</v>
      </c>
      <c r="C22" s="2">
        <f>PortfolioSORTED!C22</f>
        <v>7.093041196303472E-2</v>
      </c>
      <c r="D22" s="2">
        <f>PortfolioSORTED!D22</f>
        <v>0.92487426532033079</v>
      </c>
      <c r="E22" s="2">
        <f>PortfolioSORTED!E22</f>
        <v>1.1579819624625303E-4</v>
      </c>
      <c r="F22" s="2">
        <f>PortfolioSORTED!F22</f>
        <v>7.6691951136155706E-2</v>
      </c>
      <c r="G22" s="3">
        <f t="shared" si="0"/>
        <v>566.51756918280034</v>
      </c>
      <c r="H22" s="3">
        <f t="shared" si="1"/>
        <v>7386.9234096943037</v>
      </c>
      <c r="I22" s="3">
        <f>SUM(G$4:G22)</f>
        <v>19412.122641780614</v>
      </c>
      <c r="J22" s="3">
        <f>SUM(H$4:H22)</f>
        <v>232776.36046838903</v>
      </c>
      <c r="K22" s="13">
        <f t="shared" si="2"/>
        <v>8.2855983380076464E-2</v>
      </c>
      <c r="L22" s="2">
        <f t="shared" si="3"/>
        <v>1</v>
      </c>
      <c r="M22" s="2">
        <f t="shared" si="5"/>
        <v>8.4084604266355056E-2</v>
      </c>
      <c r="N22" s="2">
        <f t="shared" si="6"/>
        <v>8.4084604266355056E-2</v>
      </c>
      <c r="O22" s="2">
        <f t="shared" si="7"/>
        <v>0</v>
      </c>
      <c r="P22" s="15">
        <f t="shared" si="4"/>
        <v>0</v>
      </c>
    </row>
    <row r="23" spans="1:16" x14ac:dyDescent="0.3">
      <c r="A23" s="9">
        <f>PortfolioSORTED!A23</f>
        <v>203374</v>
      </c>
      <c r="B23" s="2">
        <f>PortfolioSORTED!B23</f>
        <v>0.11911830511664021</v>
      </c>
      <c r="C23" s="2">
        <f>PortfolioSORTED!C23</f>
        <v>6.9118305116640202E-2</v>
      </c>
      <c r="D23" s="2">
        <f>PortfolioSORTED!D23</f>
        <v>0.92487426532033079</v>
      </c>
      <c r="E23" s="2">
        <f>PortfolioSORTED!E23</f>
        <v>8.0081919645827313E-5</v>
      </c>
      <c r="F23" s="2">
        <f>PortfolioSORTED!F23</f>
        <v>7.4732650381077514E-2</v>
      </c>
      <c r="G23" s="3">
        <f t="shared" si="0"/>
        <v>798.25436187917273</v>
      </c>
      <c r="H23" s="3">
        <f t="shared" si="1"/>
        <v>10681.467307913017</v>
      </c>
      <c r="I23" s="3">
        <f>SUM(G$4:G23)</f>
        <v>20210.377003659785</v>
      </c>
      <c r="J23" s="3">
        <f>SUM(H$4:H23)</f>
        <v>243457.82777630206</v>
      </c>
      <c r="K23" s="13">
        <f t="shared" si="2"/>
        <v>8.2501778883578597E-2</v>
      </c>
      <c r="L23" s="2">
        <f t="shared" si="3"/>
        <v>1</v>
      </c>
      <c r="M23" s="2">
        <f t="shared" si="5"/>
        <v>8.4084604266355056E-2</v>
      </c>
      <c r="N23" s="2">
        <f t="shared" si="6"/>
        <v>8.4084604266355056E-2</v>
      </c>
      <c r="O23" s="2">
        <f t="shared" si="7"/>
        <v>0</v>
      </c>
      <c r="P23" s="15">
        <f t="shared" si="4"/>
        <v>0</v>
      </c>
    </row>
    <row r="24" spans="1:16" x14ac:dyDescent="0.3">
      <c r="A24" s="9">
        <f>PortfolioSORTED!A24</f>
        <v>860</v>
      </c>
      <c r="B24" s="2">
        <f>PortfolioSORTED!B24</f>
        <v>0.11889800447145621</v>
      </c>
      <c r="C24" s="2">
        <f>PortfolioSORTED!C24</f>
        <v>6.8898004471456206E-2</v>
      </c>
      <c r="D24" s="2">
        <f>PortfolioSORTED!D24</f>
        <v>0.92487426532033079</v>
      </c>
      <c r="E24" s="2">
        <f>PortfolioSORTED!E24</f>
        <v>7.9785982179978593E-5</v>
      </c>
      <c r="F24" s="2">
        <f>PortfolioSORTED!F24</f>
        <v>7.4494455143687383E-2</v>
      </c>
      <c r="G24" s="3">
        <f t="shared" si="0"/>
        <v>798.66148822775608</v>
      </c>
      <c r="H24" s="3">
        <f t="shared" si="1"/>
        <v>10721.086377331992</v>
      </c>
      <c r="I24" s="3">
        <f>SUM(G$4:G24)</f>
        <v>21009.038491887542</v>
      </c>
      <c r="J24" s="3">
        <f>SUM(H$4:H24)</f>
        <v>254178.91415363405</v>
      </c>
      <c r="K24" s="13">
        <f t="shared" si="2"/>
        <v>8.2166031745933094E-2</v>
      </c>
      <c r="L24" s="2">
        <f t="shared" si="3"/>
        <v>1</v>
      </c>
      <c r="M24" s="2">
        <f t="shared" si="5"/>
        <v>8.4084604266355056E-2</v>
      </c>
      <c r="N24" s="2">
        <f t="shared" si="6"/>
        <v>8.4084604266355056E-2</v>
      </c>
      <c r="O24" s="2">
        <f t="shared" si="7"/>
        <v>0</v>
      </c>
      <c r="P24" s="15">
        <f t="shared" si="4"/>
        <v>0</v>
      </c>
    </row>
    <row r="25" spans="1:16" x14ac:dyDescent="0.3">
      <c r="A25" s="9">
        <f>PortfolioSORTED!A25</f>
        <v>5616</v>
      </c>
      <c r="B25" s="2">
        <f>PortfolioSORTED!B25</f>
        <v>0.13814394941996863</v>
      </c>
      <c r="C25" s="2">
        <f>PortfolioSORTED!C25</f>
        <v>8.8143949419968629E-2</v>
      </c>
      <c r="D25" s="2">
        <f>PortfolioSORTED!D25</f>
        <v>1.1956962507614315</v>
      </c>
      <c r="E25" s="2">
        <f>PortfolioSORTED!E25</f>
        <v>2.7168260996439843E-3</v>
      </c>
      <c r="F25" s="2">
        <f>PortfolioSORTED!F25</f>
        <v>7.3717676511770996E-2</v>
      </c>
      <c r="G25" s="3">
        <f t="shared" si="0"/>
        <v>38.792836193149277</v>
      </c>
      <c r="H25" s="3">
        <f t="shared" si="1"/>
        <v>526.23519932773468</v>
      </c>
      <c r="I25" s="3">
        <f>SUM(G$4:G25)</f>
        <v>21047.831328080691</v>
      </c>
      <c r="J25" s="3">
        <f>SUM(H$4:H25)</f>
        <v>254705.14935296177</v>
      </c>
      <c r="K25" s="13">
        <f t="shared" si="2"/>
        <v>8.2148679915495834E-2</v>
      </c>
      <c r="L25" s="2">
        <f t="shared" si="3"/>
        <v>1</v>
      </c>
      <c r="M25" s="2">
        <f t="shared" si="5"/>
        <v>8.4084604266355056E-2</v>
      </c>
      <c r="N25" s="2">
        <f t="shared" si="6"/>
        <v>8.4084604266355056E-2</v>
      </c>
      <c r="O25" s="2">
        <f t="shared" si="7"/>
        <v>0</v>
      </c>
      <c r="P25" s="15">
        <f t="shared" si="4"/>
        <v>0</v>
      </c>
    </row>
    <row r="26" spans="1:16" x14ac:dyDescent="0.3">
      <c r="A26" s="9">
        <f>PortfolioSORTED!A26</f>
        <v>487074</v>
      </c>
      <c r="B26" s="2">
        <f>PortfolioSORTED!B26</f>
        <v>0.11639000311932121</v>
      </c>
      <c r="C26" s="2">
        <f>PortfolioSORTED!C26</f>
        <v>6.6390003119321209E-2</v>
      </c>
      <c r="D26" s="2">
        <f>PortfolioSORTED!D26</f>
        <v>0.92487426532033079</v>
      </c>
      <c r="E26" s="2">
        <f>PortfolioSORTED!E26</f>
        <v>1.3999070796169757E-3</v>
      </c>
      <c r="F26" s="2">
        <f>PortfolioSORTED!F26</f>
        <v>7.1782733727948397E-2</v>
      </c>
      <c r="G26" s="3">
        <f t="shared" si="0"/>
        <v>43.861772151617949</v>
      </c>
      <c r="H26" s="3">
        <f t="shared" si="1"/>
        <v>611.03513162163802</v>
      </c>
      <c r="I26" s="3">
        <f>SUM(G$4:G26)</f>
        <v>21091.693100232307</v>
      </c>
      <c r="J26" s="3">
        <f>SUM(H$4:H26)</f>
        <v>255316.18448458341</v>
      </c>
      <c r="K26" s="13">
        <f t="shared" si="2"/>
        <v>8.2124017598547899E-2</v>
      </c>
      <c r="L26" s="2">
        <f t="shared" si="3"/>
        <v>1</v>
      </c>
      <c r="M26" s="2">
        <f t="shared" si="5"/>
        <v>8.4084604266355056E-2</v>
      </c>
      <c r="N26" s="2">
        <f t="shared" si="6"/>
        <v>8.4084604266355056E-2</v>
      </c>
      <c r="O26" s="2">
        <f t="shared" si="7"/>
        <v>0</v>
      </c>
      <c r="P26" s="15">
        <f t="shared" si="4"/>
        <v>0</v>
      </c>
    </row>
    <row r="27" spans="1:16" x14ac:dyDescent="0.3">
      <c r="A27" s="9">
        <f>PortfolioSORTED!A27</f>
        <v>12049</v>
      </c>
      <c r="B27" s="2">
        <f>PortfolioSORTED!B27</f>
        <v>0.11826370224228983</v>
      </c>
      <c r="C27" s="2">
        <f>PortfolioSORTED!C27</f>
        <v>6.8263702242289823E-2</v>
      </c>
      <c r="D27" s="2">
        <f>PortfolioSORTED!D27</f>
        <v>0.98396987427248095</v>
      </c>
      <c r="E27" s="2">
        <f>PortfolioSORTED!E27</f>
        <v>2.4788738115080273E-4</v>
      </c>
      <c r="F27" s="2">
        <f>PortfolioSORTED!F27</f>
        <v>6.9375805120824502E-2</v>
      </c>
      <c r="G27" s="3">
        <f t="shared" si="0"/>
        <v>270.96751033025498</v>
      </c>
      <c r="H27" s="3">
        <f t="shared" si="1"/>
        <v>3905.7926586702602</v>
      </c>
      <c r="I27" s="3">
        <f>SUM(G$4:G27)</f>
        <v>21362.660610562561</v>
      </c>
      <c r="J27" s="3">
        <f>SUM(H$4:H27)</f>
        <v>259221.97714325367</v>
      </c>
      <c r="K27" s="13">
        <f t="shared" si="2"/>
        <v>8.1933048871472486E-2</v>
      </c>
      <c r="L27" s="2">
        <f t="shared" si="3"/>
        <v>1</v>
      </c>
      <c r="M27" s="2">
        <f t="shared" si="5"/>
        <v>8.4084604266355056E-2</v>
      </c>
      <c r="N27" s="2">
        <f t="shared" si="6"/>
        <v>8.4084604266355056E-2</v>
      </c>
      <c r="O27" s="2">
        <f t="shared" si="7"/>
        <v>0</v>
      </c>
      <c r="P27" s="15">
        <f t="shared" si="4"/>
        <v>0</v>
      </c>
    </row>
    <row r="28" spans="1:16" x14ac:dyDescent="0.3">
      <c r="A28" s="9">
        <f>PortfolioSORTED!A28</f>
        <v>21478</v>
      </c>
      <c r="B28" s="2">
        <f>PortfolioSORTED!B28</f>
        <v>0.12991715386447422</v>
      </c>
      <c r="C28" s="2">
        <f>PortfolioSORTED!C28</f>
        <v>7.9917153864474219E-2</v>
      </c>
      <c r="D28" s="2">
        <f>PortfolioSORTED!D28</f>
        <v>1.1630796866427302</v>
      </c>
      <c r="E28" s="2">
        <f>PortfolioSORTED!E28</f>
        <v>5.6680860276068215E-3</v>
      </c>
      <c r="F28" s="2">
        <f>PortfolioSORTED!F28</f>
        <v>6.8711675375534978E-2</v>
      </c>
      <c r="G28" s="3">
        <f t="shared" si="0"/>
        <v>16.398836895091527</v>
      </c>
      <c r="H28" s="3">
        <f t="shared" si="1"/>
        <v>238.66157833389684</v>
      </c>
      <c r="I28" s="3">
        <f>SUM(G$4:G28)</f>
        <v>21379.059447457654</v>
      </c>
      <c r="J28" s="3">
        <f>SUM(H$4:H28)</f>
        <v>259460.63872158757</v>
      </c>
      <c r="K28" s="13">
        <f t="shared" si="2"/>
        <v>8.1920957779945638E-2</v>
      </c>
      <c r="L28" s="2">
        <f t="shared" si="3"/>
        <v>1</v>
      </c>
      <c r="M28" s="2">
        <f t="shared" si="5"/>
        <v>8.4084604266355056E-2</v>
      </c>
      <c r="N28" s="2">
        <f t="shared" si="6"/>
        <v>8.4084604266355056E-2</v>
      </c>
      <c r="O28" s="2">
        <f t="shared" si="7"/>
        <v>0</v>
      </c>
      <c r="P28" s="15">
        <f t="shared" si="4"/>
        <v>0</v>
      </c>
    </row>
    <row r="29" spans="1:16" x14ac:dyDescent="0.3">
      <c r="A29" s="9">
        <f>PortfolioSORTED!A29</f>
        <v>495329</v>
      </c>
      <c r="B29" s="2">
        <f>PortfolioSORTED!B29</f>
        <v>0.11547775807881661</v>
      </c>
      <c r="C29" s="2">
        <f>PortfolioSORTED!C29</f>
        <v>6.5477758078816603E-2</v>
      </c>
      <c r="D29" s="2">
        <f>PortfolioSORTED!D29</f>
        <v>1.1630796866427302</v>
      </c>
      <c r="E29" s="2">
        <f>PortfolioSORTED!E29</f>
        <v>1.1678018062266232E-4</v>
      </c>
      <c r="F29" s="2">
        <f>PortfolioSORTED!F29</f>
        <v>5.6296880455216629E-2</v>
      </c>
      <c r="G29" s="3">
        <f t="shared" si="0"/>
        <v>652.12992429299038</v>
      </c>
      <c r="H29" s="3">
        <f t="shared" si="1"/>
        <v>11583.766614062219</v>
      </c>
      <c r="I29" s="3">
        <f>SUM(G$4:G29)</f>
        <v>22031.189371750643</v>
      </c>
      <c r="J29" s="3">
        <f>SUM(H$4:H29)</f>
        <v>271044.40533564979</v>
      </c>
      <c r="K29" s="13">
        <f t="shared" si="2"/>
        <v>8.083191990069255E-2</v>
      </c>
      <c r="L29" s="2">
        <f t="shared" si="3"/>
        <v>1</v>
      </c>
      <c r="M29" s="2">
        <f t="shared" si="5"/>
        <v>8.4084604266355056E-2</v>
      </c>
      <c r="N29" s="2">
        <f t="shared" si="6"/>
        <v>8.4084604266355056E-2</v>
      </c>
      <c r="O29" s="2">
        <f t="shared" si="7"/>
        <v>0</v>
      </c>
      <c r="P29" s="15">
        <f t="shared" si="4"/>
        <v>0</v>
      </c>
    </row>
    <row r="30" spans="1:16" x14ac:dyDescent="0.3">
      <c r="A30" s="9">
        <f>PortfolioSORTED!A30</f>
        <v>2725</v>
      </c>
      <c r="B30" s="2">
        <f>PortfolioSORTED!B30</f>
        <v>0.10418943225078832</v>
      </c>
      <c r="C30" s="2">
        <f>PortfolioSORTED!C30</f>
        <v>5.4189432250788316E-2</v>
      </c>
      <c r="D30" s="2">
        <f>PortfolioSORTED!D30</f>
        <v>0.98396987427248095</v>
      </c>
      <c r="E30" s="2">
        <f>PortfolioSORTED!E30</f>
        <v>2.789466821650528E-6</v>
      </c>
      <c r="F30" s="2">
        <f>PortfolioSORTED!F30</f>
        <v>5.5072247299089744E-2</v>
      </c>
      <c r="G30" s="3">
        <f t="shared" si="0"/>
        <v>19115.039628668317</v>
      </c>
      <c r="H30" s="3">
        <f t="shared" si="1"/>
        <v>347090.24174839252</v>
      </c>
      <c r="I30" s="3">
        <f>SUM(G$4:G30)</f>
        <v>41146.229000418956</v>
      </c>
      <c r="J30" s="3">
        <f>SUM(H$4:H30)</f>
        <v>618134.64708404231</v>
      </c>
      <c r="K30" s="13">
        <f t="shared" si="2"/>
        <v>6.6402820350973793E-2</v>
      </c>
      <c r="L30" s="2">
        <f t="shared" si="3"/>
        <v>1</v>
      </c>
      <c r="M30" s="2">
        <f t="shared" si="5"/>
        <v>8.4084604266355056E-2</v>
      </c>
      <c r="N30" s="2">
        <f t="shared" si="6"/>
        <v>8.4084604266355056E-2</v>
      </c>
      <c r="O30" s="2">
        <f t="shared" si="7"/>
        <v>0</v>
      </c>
      <c r="P30" s="15">
        <f t="shared" si="4"/>
        <v>0</v>
      </c>
    </row>
    <row r="31" spans="1:16" x14ac:dyDescent="0.3">
      <c r="A31" s="9">
        <f>PortfolioSORTED!A31</f>
        <v>707473</v>
      </c>
      <c r="B31" s="2">
        <f>PortfolioSORTED!B31</f>
        <v>0.11289407712799848</v>
      </c>
      <c r="C31" s="2">
        <f>PortfolioSORTED!C31</f>
        <v>6.2894077127998479E-2</v>
      </c>
      <c r="D31" s="2">
        <f>PortfolioSORTED!D31</f>
        <v>1.1630796866427302</v>
      </c>
      <c r="E31" s="2">
        <f>PortfolioSORTED!E31</f>
        <v>9.9500857126824443E-4</v>
      </c>
      <c r="F31" s="2">
        <f>PortfolioSORTED!F31</f>
        <v>5.4075466926556348E-2</v>
      </c>
      <c r="G31" s="3">
        <f t="shared" si="0"/>
        <v>73.517782288526078</v>
      </c>
      <c r="H31" s="3">
        <f t="shared" si="1"/>
        <v>1359.5404065280784</v>
      </c>
      <c r="I31" s="3">
        <f>SUM(G$4:G31)</f>
        <v>41219.74678270748</v>
      </c>
      <c r="J31" s="3">
        <f>SUM(H$4:H31)</f>
        <v>619494.18749057036</v>
      </c>
      <c r="K31" s="13">
        <f t="shared" si="2"/>
        <v>6.6375832604026755E-2</v>
      </c>
      <c r="L31" s="2">
        <f t="shared" si="3"/>
        <v>1</v>
      </c>
      <c r="M31" s="2">
        <f t="shared" si="5"/>
        <v>8.4084604266355056E-2</v>
      </c>
      <c r="N31" s="2">
        <f t="shared" si="6"/>
        <v>8.4084604266355056E-2</v>
      </c>
      <c r="O31" s="2">
        <f t="shared" si="7"/>
        <v>0</v>
      </c>
      <c r="P31" s="15">
        <f t="shared" si="4"/>
        <v>0</v>
      </c>
    </row>
    <row r="32" spans="1:16" x14ac:dyDescent="0.3">
      <c r="A32" s="9">
        <f>PortfolioSORTED!A32</f>
        <v>528136</v>
      </c>
      <c r="B32" s="2">
        <f>PortfolioSORTED!B32</f>
        <v>9.9788508366848661E-2</v>
      </c>
      <c r="C32" s="2">
        <f>PortfolioSORTED!C32</f>
        <v>4.9788508366848658E-2</v>
      </c>
      <c r="D32" s="2">
        <f>PortfolioSORTED!D32</f>
        <v>0.92487426532033079</v>
      </c>
      <c r="E32" s="2">
        <f>PortfolioSORTED!E32</f>
        <v>3.8655672361589278E-3</v>
      </c>
      <c r="F32" s="2">
        <f>PortfolioSORTED!F32</f>
        <v>5.3832731900702604E-2</v>
      </c>
      <c r="G32" s="3">
        <f t="shared" si="0"/>
        <v>11.912381103204043</v>
      </c>
      <c r="H32" s="3">
        <f t="shared" si="1"/>
        <v>221.28509333646815</v>
      </c>
      <c r="I32" s="3">
        <f>SUM(G$4:G32)</f>
        <v>41231.659163810684</v>
      </c>
      <c r="J32" s="3">
        <f>SUM(H$4:H32)</f>
        <v>619715.47258390684</v>
      </c>
      <c r="K32" s="13">
        <f t="shared" si="2"/>
        <v>6.637136466740215E-2</v>
      </c>
      <c r="L32" s="2">
        <f t="shared" si="3"/>
        <v>1</v>
      </c>
      <c r="M32" s="2">
        <f t="shared" si="5"/>
        <v>8.4084604266355056E-2</v>
      </c>
      <c r="N32" s="2">
        <f t="shared" si="6"/>
        <v>8.4084604266355056E-2</v>
      </c>
      <c r="O32" s="2">
        <f t="shared" si="7"/>
        <v>0</v>
      </c>
      <c r="P32" s="15">
        <f t="shared" si="4"/>
        <v>0</v>
      </c>
    </row>
    <row r="33" spans="1:16" x14ac:dyDescent="0.3">
      <c r="A33" s="9">
        <f>PortfolioSORTED!A33</f>
        <v>8757</v>
      </c>
      <c r="B33" s="2">
        <f>PortfolioSORTED!B33</f>
        <v>9.6885720414818965E-2</v>
      </c>
      <c r="C33" s="2">
        <f>PortfolioSORTED!C33</f>
        <v>4.6885720414818963E-2</v>
      </c>
      <c r="D33" s="2">
        <f>PortfolioSORTED!D33</f>
        <v>0.92487426532033079</v>
      </c>
      <c r="E33" s="2">
        <f>PortfolioSORTED!E33</f>
        <v>1.7108598454734067E-4</v>
      </c>
      <c r="F33" s="2">
        <f>PortfolioSORTED!F33</f>
        <v>5.0694156138705045E-2</v>
      </c>
      <c r="G33" s="3">
        <f t="shared" si="0"/>
        <v>253.45966437520295</v>
      </c>
      <c r="H33" s="3">
        <f t="shared" si="1"/>
        <v>4999.7807179531328</v>
      </c>
      <c r="I33" s="3">
        <f>SUM(G$4:G33)</f>
        <v>41485.118828185885</v>
      </c>
      <c r="J33" s="3">
        <f>SUM(H$4:H33)</f>
        <v>624715.25330185995</v>
      </c>
      <c r="K33" s="13">
        <f t="shared" si="2"/>
        <v>6.6246198108404639E-2</v>
      </c>
      <c r="L33" s="2">
        <f t="shared" si="3"/>
        <v>1</v>
      </c>
      <c r="M33" s="2">
        <f t="shared" si="5"/>
        <v>8.4084604266355056E-2</v>
      </c>
      <c r="N33" s="2">
        <f t="shared" si="6"/>
        <v>8.4084604266355056E-2</v>
      </c>
      <c r="O33" s="2">
        <f t="shared" si="7"/>
        <v>0</v>
      </c>
      <c r="P33" s="15">
        <f t="shared" si="4"/>
        <v>0</v>
      </c>
    </row>
    <row r="34" spans="1:16" x14ac:dyDescent="0.3">
      <c r="A34" s="9">
        <f>PortfolioSORTED!A34</f>
        <v>688711</v>
      </c>
      <c r="B34" s="2">
        <f>PortfolioSORTED!B34</f>
        <v>0.10565079162125462</v>
      </c>
      <c r="C34" s="2">
        <f>PortfolioSORTED!C34</f>
        <v>5.5650791621254622E-2</v>
      </c>
      <c r="D34" s="2">
        <f>PortfolioSORTED!D34</f>
        <v>1.1630796866427302</v>
      </c>
      <c r="E34" s="2">
        <f>PortfolioSORTED!E34</f>
        <v>4.0445107964920916E-4</v>
      </c>
      <c r="F34" s="2">
        <f>PortfolioSORTED!F34</f>
        <v>4.7847789158705502E-2</v>
      </c>
      <c r="G34" s="3">
        <f t="shared" si="0"/>
        <v>160.03494251123644</v>
      </c>
      <c r="H34" s="3">
        <f t="shared" si="1"/>
        <v>3344.667440755085</v>
      </c>
      <c r="I34" s="3">
        <f>SUM(G$4:G34)</f>
        <v>41645.153770697121</v>
      </c>
      <c r="J34" s="3">
        <f>SUM(H$4:H34)</f>
        <v>628059.92074261501</v>
      </c>
      <c r="K34" s="13">
        <f t="shared" si="2"/>
        <v>6.6148454483315869E-2</v>
      </c>
      <c r="L34" s="2">
        <f t="shared" si="3"/>
        <v>1</v>
      </c>
      <c r="M34" s="2">
        <f t="shared" si="5"/>
        <v>8.4084604266355056E-2</v>
      </c>
      <c r="N34" s="2">
        <f t="shared" si="6"/>
        <v>8.4084604266355056E-2</v>
      </c>
      <c r="O34" s="2">
        <f t="shared" si="7"/>
        <v>0</v>
      </c>
      <c r="P34" s="15">
        <f t="shared" si="4"/>
        <v>0</v>
      </c>
    </row>
    <row r="35" spans="1:16" x14ac:dyDescent="0.3">
      <c r="A35" s="9">
        <f>PortfolioSORTED!A35</f>
        <v>228</v>
      </c>
      <c r="B35" s="2">
        <f>PortfolioSORTED!B35</f>
        <v>0.10526902160761345</v>
      </c>
      <c r="C35" s="2">
        <f>PortfolioSORTED!C35</f>
        <v>5.5269021607613447E-2</v>
      </c>
      <c r="D35" s="2">
        <f>PortfolioSORTED!D35</f>
        <v>1.1630796866427302</v>
      </c>
      <c r="E35" s="2">
        <f>PortfolioSORTED!E35</f>
        <v>1.9100020292831885E-6</v>
      </c>
      <c r="F35" s="2">
        <f>PortfolioSORTED!F35</f>
        <v>4.7519548524787146E-2</v>
      </c>
      <c r="G35" s="3">
        <f t="shared" si="0"/>
        <v>33655.606301401705</v>
      </c>
      <c r="H35" s="3">
        <f t="shared" si="1"/>
        <v>708247.60222303611</v>
      </c>
      <c r="I35" s="3">
        <f>SUM(G$4:G35)</f>
        <v>75300.760072098827</v>
      </c>
      <c r="J35" s="3">
        <f>SUM(H$4:H35)</f>
        <v>1336307.522965651</v>
      </c>
      <c r="K35" s="13">
        <f t="shared" si="2"/>
        <v>5.628622264566318E-2</v>
      </c>
      <c r="L35" s="2">
        <f t="shared" si="3"/>
        <v>1</v>
      </c>
      <c r="M35" s="2">
        <f t="shared" si="5"/>
        <v>8.4084604266355056E-2</v>
      </c>
      <c r="N35" s="2">
        <f t="shared" si="6"/>
        <v>8.4084604266355056E-2</v>
      </c>
      <c r="O35" s="2">
        <f t="shared" si="7"/>
        <v>0</v>
      </c>
      <c r="P35" s="15">
        <f t="shared" si="4"/>
        <v>0</v>
      </c>
    </row>
    <row r="36" spans="1:16" x14ac:dyDescent="0.3">
      <c r="A36" s="9">
        <f>PortfolioSORTED!A36</f>
        <v>13813</v>
      </c>
      <c r="B36" s="2">
        <f>PortfolioSORTED!B36</f>
        <v>0.10420645068600046</v>
      </c>
      <c r="C36" s="2">
        <f>PortfolioSORTED!C36</f>
        <v>5.4206450686000454E-2</v>
      </c>
      <c r="D36" s="2">
        <f>PortfolioSORTED!D36</f>
        <v>1.1630796866427302</v>
      </c>
      <c r="E36" s="2">
        <f>PortfolioSORTED!E36</f>
        <v>5.2240267915378003E-4</v>
      </c>
      <c r="F36" s="2">
        <f>PortfolioSORTED!F36</f>
        <v>4.6605964585684799E-2</v>
      </c>
      <c r="G36" s="3">
        <f t="shared" si="0"/>
        <v>120.68548687386995</v>
      </c>
      <c r="H36" s="3">
        <f t="shared" si="1"/>
        <v>2589.4858726073653</v>
      </c>
      <c r="I36" s="3">
        <f>SUM(G$4:G36)</f>
        <v>75421.4455589727</v>
      </c>
      <c r="J36" s="3">
        <f>SUM(H$4:H36)</f>
        <v>1338897.0088382585</v>
      </c>
      <c r="K36" s="13">
        <f t="shared" si="2"/>
        <v>5.6267521706552977E-2</v>
      </c>
      <c r="L36" s="2">
        <f t="shared" si="3"/>
        <v>1</v>
      </c>
      <c r="M36" s="2">
        <f t="shared" si="5"/>
        <v>8.4084604266355056E-2</v>
      </c>
      <c r="N36" s="2">
        <f t="shared" si="6"/>
        <v>8.4084604266355056E-2</v>
      </c>
      <c r="O36" s="2">
        <f t="shared" si="7"/>
        <v>0</v>
      </c>
      <c r="P36" s="15">
        <f t="shared" si="4"/>
        <v>0</v>
      </c>
    </row>
    <row r="37" spans="1:16" x14ac:dyDescent="0.3">
      <c r="A37" s="9">
        <f>PortfolioSORTED!A37</f>
        <v>2171</v>
      </c>
      <c r="B37" s="2">
        <f>PortfolioSORTED!B37</f>
        <v>0.10280741135368138</v>
      </c>
      <c r="C37" s="2">
        <f>PortfolioSORTED!C37</f>
        <v>5.2807411353681374E-2</v>
      </c>
      <c r="D37" s="2">
        <f>PortfolioSORTED!D37</f>
        <v>1.1630796866427302</v>
      </c>
      <c r="E37" s="2">
        <f>PortfolioSORTED!E37</f>
        <v>2.9816962538058785E-4</v>
      </c>
      <c r="F37" s="2">
        <f>PortfolioSORTED!F37</f>
        <v>4.5403089710999767E-2</v>
      </c>
      <c r="G37" s="3">
        <f t="shared" si="0"/>
        <v>205.98753937882552</v>
      </c>
      <c r="H37" s="3">
        <f t="shared" si="1"/>
        <v>4536.8617133763273</v>
      </c>
      <c r="I37" s="3">
        <f>SUM(G$4:G37)</f>
        <v>75627.433098351525</v>
      </c>
      <c r="J37" s="3">
        <f>SUM(H$4:H37)</f>
        <v>1343433.8705516348</v>
      </c>
      <c r="K37" s="13">
        <f t="shared" si="2"/>
        <v>5.6230873052107125E-2</v>
      </c>
      <c r="L37" s="2">
        <f t="shared" si="3"/>
        <v>1</v>
      </c>
      <c r="M37" s="2">
        <f t="shared" si="5"/>
        <v>8.4084604266355056E-2</v>
      </c>
      <c r="N37" s="2">
        <f t="shared" si="6"/>
        <v>8.4084604266355056E-2</v>
      </c>
      <c r="O37" s="2">
        <f t="shared" si="7"/>
        <v>0</v>
      </c>
      <c r="P37" s="15">
        <f t="shared" si="4"/>
        <v>0</v>
      </c>
    </row>
    <row r="38" spans="1:16" x14ac:dyDescent="0.3">
      <c r="A38" s="9">
        <f>PortfolioSORTED!A38</f>
        <v>1909</v>
      </c>
      <c r="B38" s="2">
        <f>PortfolioSORTED!B38</f>
        <v>8.846526945785417E-2</v>
      </c>
      <c r="C38" s="2">
        <f>PortfolioSORTED!C38</f>
        <v>3.8465269457854168E-2</v>
      </c>
      <c r="D38" s="2">
        <f>PortfolioSORTED!D38</f>
        <v>0.92487426532033079</v>
      </c>
      <c r="E38" s="2">
        <f>PortfolioSORTED!E38</f>
        <v>4.7107166705078732E-4</v>
      </c>
      <c r="F38" s="2">
        <f>PortfolioSORTED!F38</f>
        <v>4.1589728355704327E-2</v>
      </c>
      <c r="G38" s="3">
        <f t="shared" si="0"/>
        <v>75.520436312604545</v>
      </c>
      <c r="H38" s="3">
        <f t="shared" si="1"/>
        <v>1815.8434617966523</v>
      </c>
      <c r="I38" s="3">
        <f>SUM(G$4:G38)</f>
        <v>75702.953534664135</v>
      </c>
      <c r="J38" s="3">
        <f>SUM(H$4:H38)</f>
        <v>1345249.7140134315</v>
      </c>
      <c r="K38" s="13">
        <f t="shared" si="2"/>
        <v>5.621113233388076E-2</v>
      </c>
      <c r="L38" s="2">
        <f t="shared" si="3"/>
        <v>1</v>
      </c>
      <c r="M38" s="2">
        <f t="shared" si="5"/>
        <v>8.4084604266355056E-2</v>
      </c>
      <c r="N38" s="2">
        <f t="shared" si="6"/>
        <v>8.4084604266355056E-2</v>
      </c>
      <c r="O38" s="2">
        <f t="shared" si="7"/>
        <v>0</v>
      </c>
      <c r="P38" s="15">
        <f t="shared" si="4"/>
        <v>0</v>
      </c>
    </row>
    <row r="39" spans="1:16" x14ac:dyDescent="0.3">
      <c r="A39" s="9">
        <f>PortfolioSORTED!A39</f>
        <v>778421</v>
      </c>
      <c r="B39" s="2">
        <f>PortfolioSORTED!B39</f>
        <v>8.8765444013309241E-2</v>
      </c>
      <c r="C39" s="2">
        <f>PortfolioSORTED!C39</f>
        <v>3.8765444013309239E-2</v>
      </c>
      <c r="D39" s="2">
        <f>PortfolioSORTED!D39</f>
        <v>0.98396987427248095</v>
      </c>
      <c r="E39" s="2">
        <f>PortfolioSORTED!E39</f>
        <v>2.0247048205022414E-6</v>
      </c>
      <c r="F39" s="2">
        <f>PortfolioSORTED!F39</f>
        <v>3.9396982597634196E-2</v>
      </c>
      <c r="G39" s="3">
        <f t="shared" si="0"/>
        <v>18839.303727459352</v>
      </c>
      <c r="H39" s="3">
        <f t="shared" si="1"/>
        <v>478191.53867359011</v>
      </c>
      <c r="I39" s="3">
        <f>SUM(G$4:G39)</f>
        <v>94542.257262123487</v>
      </c>
      <c r="J39" s="3">
        <f>SUM(H$4:H39)</f>
        <v>1823441.2526870216</v>
      </c>
      <c r="K39" s="13">
        <f t="shared" si="2"/>
        <v>5.180532750751432E-2</v>
      </c>
      <c r="L39" s="2">
        <f t="shared" si="3"/>
        <v>1</v>
      </c>
      <c r="M39" s="2">
        <f t="shared" si="5"/>
        <v>8.4084604266355056E-2</v>
      </c>
      <c r="N39" s="2">
        <f t="shared" si="6"/>
        <v>8.4084604266355056E-2</v>
      </c>
      <c r="O39" s="2">
        <f t="shared" si="7"/>
        <v>0</v>
      </c>
      <c r="P39" s="15">
        <f t="shared" si="4"/>
        <v>0</v>
      </c>
    </row>
    <row r="40" spans="1:16" x14ac:dyDescent="0.3">
      <c r="A40" s="9">
        <f>PortfolioSORTED!A40</f>
        <v>257011</v>
      </c>
      <c r="B40" s="2">
        <f>PortfolioSORTED!B40</f>
        <v>8.5389629633257566E-2</v>
      </c>
      <c r="C40" s="2">
        <f>PortfolioSORTED!C40</f>
        <v>3.5389629633257563E-2</v>
      </c>
      <c r="D40" s="2">
        <f>PortfolioSORTED!D40</f>
        <v>0.92487426532033079</v>
      </c>
      <c r="E40" s="2">
        <f>PortfolioSORTED!E40</f>
        <v>4.1151694612374339E-5</v>
      </c>
      <c r="F40" s="2">
        <f>PortfolioSORTED!F40</f>
        <v>3.8264260300291029E-2</v>
      </c>
      <c r="G40" s="3">
        <f t="shared" si="0"/>
        <v>795.37326507024284</v>
      </c>
      <c r="H40" s="3">
        <f t="shared" si="1"/>
        <v>20786.322767728856</v>
      </c>
      <c r="I40" s="3">
        <f>SUM(G$4:G40)</f>
        <v>95337.630527193731</v>
      </c>
      <c r="J40" s="3">
        <f>SUM(H$4:H40)</f>
        <v>1844227.5754547506</v>
      </c>
      <c r="K40" s="13">
        <f t="shared" si="2"/>
        <v>5.165283084660495E-2</v>
      </c>
      <c r="L40" s="2">
        <f t="shared" si="3"/>
        <v>1</v>
      </c>
      <c r="M40" s="2">
        <f t="shared" si="5"/>
        <v>8.4084604266355056E-2</v>
      </c>
      <c r="N40" s="2">
        <f t="shared" si="6"/>
        <v>8.4084604266355056E-2</v>
      </c>
      <c r="O40" s="2">
        <f t="shared" si="7"/>
        <v>0</v>
      </c>
      <c r="P40" s="15">
        <f t="shared" si="4"/>
        <v>0</v>
      </c>
    </row>
    <row r="41" spans="1:16" x14ac:dyDescent="0.3">
      <c r="A41" s="9">
        <f>PortfolioSORTED!A41</f>
        <v>3687</v>
      </c>
      <c r="B41" s="2">
        <f>PortfolioSORTED!B41</f>
        <v>9.3073397717585424E-2</v>
      </c>
      <c r="C41" s="2">
        <f>PortfolioSORTED!C41</f>
        <v>4.3073397717585421E-2</v>
      </c>
      <c r="D41" s="2">
        <f>PortfolioSORTED!D41</f>
        <v>1.1956962507614315</v>
      </c>
      <c r="E41" s="2">
        <f>PortfolioSORTED!E41</f>
        <v>1.5534808071398709E-3</v>
      </c>
      <c r="F41" s="2">
        <f>PortfolioSORTED!F41</f>
        <v>3.6023695558262264E-2</v>
      </c>
      <c r="G41" s="3">
        <f t="shared" si="0"/>
        <v>33.153097174914585</v>
      </c>
      <c r="H41" s="3">
        <f t="shared" si="1"/>
        <v>920.3136063954081</v>
      </c>
      <c r="I41" s="3">
        <f>SUM(G$4:G41)</f>
        <v>95370.783624368647</v>
      </c>
      <c r="J41" s="3">
        <f>SUM(H$4:H41)</f>
        <v>1845147.889061146</v>
      </c>
      <c r="K41" s="13">
        <f t="shared" si="2"/>
        <v>5.1645041804066837E-2</v>
      </c>
      <c r="L41" s="2">
        <f t="shared" si="3"/>
        <v>1</v>
      </c>
      <c r="M41" s="2">
        <f t="shared" si="5"/>
        <v>8.4084604266355056E-2</v>
      </c>
      <c r="N41" s="2">
        <f t="shared" si="6"/>
        <v>8.4084604266355056E-2</v>
      </c>
      <c r="O41" s="2">
        <f t="shared" si="7"/>
        <v>0</v>
      </c>
      <c r="P41" s="15">
        <f t="shared" si="4"/>
        <v>0</v>
      </c>
    </row>
    <row r="42" spans="1:16" x14ac:dyDescent="0.3">
      <c r="A42" s="9">
        <f>PortfolioSORTED!A42</f>
        <v>1039</v>
      </c>
      <c r="B42" s="2">
        <f>PortfolioSORTED!B42</f>
        <v>8.5580780333550266E-2</v>
      </c>
      <c r="C42" s="2">
        <f>PortfolioSORTED!C42</f>
        <v>3.5580780333550263E-2</v>
      </c>
      <c r="D42" s="2">
        <f>PortfolioSORTED!D42</f>
        <v>1.1630796866427302</v>
      </c>
      <c r="E42" s="2">
        <f>PortfolioSORTED!E42</f>
        <v>1.7896788936322449E-5</v>
      </c>
      <c r="F42" s="2">
        <f>PortfolioSORTED!F42</f>
        <v>3.0591868074194829E-2</v>
      </c>
      <c r="G42" s="3">
        <f t="shared" si="0"/>
        <v>2312.3300491553528</v>
      </c>
      <c r="H42" s="3">
        <f t="shared" si="1"/>
        <v>75586.428509276724</v>
      </c>
      <c r="I42" s="3">
        <f>SUM(G$4:G42)</f>
        <v>97683.113673524</v>
      </c>
      <c r="J42" s="3">
        <f>SUM(H$4:H42)</f>
        <v>1920734.3175704228</v>
      </c>
      <c r="K42" s="13">
        <f t="shared" si="2"/>
        <v>5.0817190089915046E-2</v>
      </c>
      <c r="L42" s="2">
        <f t="shared" si="3"/>
        <v>1</v>
      </c>
      <c r="M42" s="2">
        <f t="shared" si="5"/>
        <v>8.4084604266355056E-2</v>
      </c>
      <c r="N42" s="2">
        <f t="shared" si="6"/>
        <v>8.4084604266355056E-2</v>
      </c>
      <c r="O42" s="2">
        <f t="shared" si="7"/>
        <v>0</v>
      </c>
      <c r="P42" s="15">
        <f t="shared" si="4"/>
        <v>0</v>
      </c>
    </row>
    <row r="43" spans="1:16" x14ac:dyDescent="0.3">
      <c r="A43" s="9">
        <f>PortfolioSORTED!A43</f>
        <v>593284</v>
      </c>
      <c r="B43" s="2">
        <f>PortfolioSORTED!B43</f>
        <v>8.5005851945956015E-2</v>
      </c>
      <c r="C43" s="2">
        <f>PortfolioSORTED!C43</f>
        <v>3.5005851945956012E-2</v>
      </c>
      <c r="D43" s="2">
        <f>PortfolioSORTED!D43</f>
        <v>1.1630796866427302</v>
      </c>
      <c r="E43" s="2">
        <f>PortfolioSORTED!E43</f>
        <v>1.3362908884776494E-5</v>
      </c>
      <c r="F43" s="2">
        <f>PortfolioSORTED!F43</f>
        <v>3.0097552513363567E-2</v>
      </c>
      <c r="G43" s="3">
        <f t="shared" si="0"/>
        <v>3046.8362587091992</v>
      </c>
      <c r="H43" s="3">
        <f t="shared" si="1"/>
        <v>101232.0273336637</v>
      </c>
      <c r="I43" s="3">
        <f>SUM(G$4:G43)</f>
        <v>100729.9499322332</v>
      </c>
      <c r="J43" s="3">
        <f>SUM(H$4:H43)</f>
        <v>2021966.3449040866</v>
      </c>
      <c r="K43" s="13">
        <f t="shared" si="2"/>
        <v>4.9780612754280619E-2</v>
      </c>
      <c r="L43" s="2">
        <f t="shared" si="3"/>
        <v>1</v>
      </c>
      <c r="M43" s="2">
        <f t="shared" si="5"/>
        <v>8.4084604266355056E-2</v>
      </c>
      <c r="N43" s="2">
        <f t="shared" si="6"/>
        <v>8.4084604266355056E-2</v>
      </c>
      <c r="O43" s="2">
        <f t="shared" si="7"/>
        <v>0</v>
      </c>
      <c r="P43" s="15">
        <f t="shared" si="4"/>
        <v>0</v>
      </c>
    </row>
    <row r="44" spans="1:16" x14ac:dyDescent="0.3">
      <c r="A44" s="9">
        <f>PortfolioSORTED!A44</f>
        <v>4055</v>
      </c>
      <c r="B44" s="2">
        <f>PortfolioSORTED!B44</f>
        <v>7.9582018909660754E-2</v>
      </c>
      <c r="C44" s="2">
        <f>PortfolioSORTED!C44</f>
        <v>2.9582018909660751E-2</v>
      </c>
      <c r="D44" s="2">
        <f>PortfolioSORTED!D44</f>
        <v>1.1630796866427302</v>
      </c>
      <c r="E44" s="2">
        <f>PortfolioSORTED!E44</f>
        <v>1.6843395313409111E-4</v>
      </c>
      <c r="F44" s="2">
        <f>PortfolioSORTED!F44</f>
        <v>2.5434215083792129E-2</v>
      </c>
      <c r="G44" s="3">
        <f t="shared" si="0"/>
        <v>204.27143484732298</v>
      </c>
      <c r="H44" s="3">
        <f t="shared" si="1"/>
        <v>8031.3638213075546</v>
      </c>
      <c r="I44" s="3">
        <f>SUM(G$4:G44)</f>
        <v>100934.22136708052</v>
      </c>
      <c r="J44" s="3">
        <f>SUM(H$4:H44)</f>
        <v>2029997.7087253942</v>
      </c>
      <c r="K44" s="13">
        <f t="shared" si="2"/>
        <v>4.9684361745612859E-2</v>
      </c>
      <c r="L44" s="2">
        <f t="shared" si="3"/>
        <v>1</v>
      </c>
      <c r="M44" s="2">
        <f t="shared" si="5"/>
        <v>8.4084604266355056E-2</v>
      </c>
      <c r="N44" s="2">
        <f t="shared" si="6"/>
        <v>8.4084604266355056E-2</v>
      </c>
      <c r="O44" s="2">
        <f t="shared" si="7"/>
        <v>0</v>
      </c>
      <c r="P44" s="15">
        <f t="shared" si="4"/>
        <v>0</v>
      </c>
    </row>
    <row r="45" spans="1:16" x14ac:dyDescent="0.3">
      <c r="A45" s="9">
        <f>PortfolioSORTED!A45</f>
        <v>256123</v>
      </c>
      <c r="B45" s="2">
        <f>PortfolioSORTED!B45</f>
        <v>7.9478611838478944E-2</v>
      </c>
      <c r="C45" s="2">
        <f>PortfolioSORTED!C45</f>
        <v>2.9478611838478941E-2</v>
      </c>
      <c r="D45" s="2">
        <f>PortfolioSORTED!D45</f>
        <v>1.1630796866427302</v>
      </c>
      <c r="E45" s="2">
        <f>PortfolioSORTED!E45</f>
        <v>6.174305687825976E-4</v>
      </c>
      <c r="F45" s="2">
        <f>PortfolioSORTED!F45</f>
        <v>2.534530709892284E-2</v>
      </c>
      <c r="G45" s="3">
        <f t="shared" si="0"/>
        <v>55.530089297916078</v>
      </c>
      <c r="H45" s="3">
        <f t="shared" si="1"/>
        <v>2190.9416635269763</v>
      </c>
      <c r="I45" s="3">
        <f>SUM(G$4:G45)</f>
        <v>100989.75145637844</v>
      </c>
      <c r="J45" s="3">
        <f>SUM(H$4:H45)</f>
        <v>2032188.6503889211</v>
      </c>
      <c r="K45" s="13">
        <f t="shared" si="2"/>
        <v>4.9658140840892179E-2</v>
      </c>
      <c r="L45" s="2">
        <f t="shared" si="3"/>
        <v>1</v>
      </c>
      <c r="M45" s="2">
        <f t="shared" si="5"/>
        <v>8.4084604266355056E-2</v>
      </c>
      <c r="N45" s="2">
        <f t="shared" si="6"/>
        <v>8.4084604266355056E-2</v>
      </c>
      <c r="O45" s="2">
        <f t="shared" si="7"/>
        <v>0</v>
      </c>
      <c r="P45" s="15">
        <f t="shared" si="4"/>
        <v>0</v>
      </c>
    </row>
    <row r="46" spans="1:16" x14ac:dyDescent="0.3">
      <c r="A46" s="9">
        <f>PortfolioSORTED!A46</f>
        <v>4164</v>
      </c>
      <c r="B46" s="2">
        <f>PortfolioSORTED!B46</f>
        <v>7.3372209204713226E-2</v>
      </c>
      <c r="C46" s="2">
        <f>PortfolioSORTED!C46</f>
        <v>2.3372209204713223E-2</v>
      </c>
      <c r="D46" s="2">
        <f>PortfolioSORTED!D46</f>
        <v>0.92487426532033079</v>
      </c>
      <c r="E46" s="2">
        <f>PortfolioSORTED!E46</f>
        <v>1.354037293037463E-3</v>
      </c>
      <c r="F46" s="2">
        <f>PortfolioSORTED!F46</f>
        <v>2.5270688223353523E-2</v>
      </c>
      <c r="G46" s="3">
        <f t="shared" si="0"/>
        <v>15.964371829546161</v>
      </c>
      <c r="H46" s="3">
        <f t="shared" si="1"/>
        <v>631.73474693075161</v>
      </c>
      <c r="I46" s="3">
        <f>SUM(G$4:G46)</f>
        <v>101005.71582820798</v>
      </c>
      <c r="J46" s="3">
        <f>SUM(H$4:H46)</f>
        <v>2032820.3851358518</v>
      </c>
      <c r="K46" s="13">
        <f t="shared" si="2"/>
        <v>4.9650567640118555E-2</v>
      </c>
      <c r="L46" s="2">
        <f t="shared" si="3"/>
        <v>1</v>
      </c>
      <c r="M46" s="2">
        <f t="shared" si="5"/>
        <v>8.4084604266355056E-2</v>
      </c>
      <c r="N46" s="2">
        <f t="shared" si="6"/>
        <v>8.4084604266355056E-2</v>
      </c>
      <c r="O46" s="2">
        <f t="shared" si="7"/>
        <v>0</v>
      </c>
      <c r="P46" s="15">
        <f t="shared" si="4"/>
        <v>0</v>
      </c>
    </row>
    <row r="47" spans="1:16" x14ac:dyDescent="0.3">
      <c r="A47" s="9">
        <f>PortfolioSORTED!A47</f>
        <v>459856</v>
      </c>
      <c r="B47" s="2">
        <f>PortfolioSORTED!B47</f>
        <v>7.7166760699157746E-2</v>
      </c>
      <c r="C47" s="2">
        <f>PortfolioSORTED!C47</f>
        <v>2.7166760699157744E-2</v>
      </c>
      <c r="D47" s="2">
        <f>PortfolioSORTED!D47</f>
        <v>1.1630796866427302</v>
      </c>
      <c r="E47" s="2">
        <f>PortfolioSORTED!E47</f>
        <v>1.0769558366770232E-4</v>
      </c>
      <c r="F47" s="2">
        <f>PortfolioSORTED!F47</f>
        <v>2.3357609122703828E-2</v>
      </c>
      <c r="G47" s="3">
        <f t="shared" si="0"/>
        <v>293.39278775412151</v>
      </c>
      <c r="H47" s="3">
        <f t="shared" si="1"/>
        <v>12560.908362360635</v>
      </c>
      <c r="I47" s="3">
        <f>SUM(G$4:G47)</f>
        <v>101299.1086159621</v>
      </c>
      <c r="J47" s="3">
        <f>SUM(H$4:H47)</f>
        <v>2045381.2934982125</v>
      </c>
      <c r="K47" s="13">
        <f t="shared" si="2"/>
        <v>4.9489218936890372E-2</v>
      </c>
      <c r="L47" s="2">
        <f t="shared" si="3"/>
        <v>1</v>
      </c>
      <c r="M47" s="2">
        <f t="shared" si="5"/>
        <v>8.4084604266355056E-2</v>
      </c>
      <c r="N47" s="2">
        <f t="shared" si="6"/>
        <v>8.4084604266355056E-2</v>
      </c>
      <c r="O47" s="2">
        <f t="shared" si="7"/>
        <v>0</v>
      </c>
      <c r="P47" s="15">
        <f t="shared" si="4"/>
        <v>0</v>
      </c>
    </row>
    <row r="48" spans="1:16" x14ac:dyDescent="0.3">
      <c r="A48" s="9">
        <f>PortfolioSORTED!A48</f>
        <v>799131</v>
      </c>
      <c r="B48" s="2">
        <f>PortfolioSORTED!B48</f>
        <v>7.6694485361352094E-2</v>
      </c>
      <c r="C48" s="2">
        <f>PortfolioSORTED!C48</f>
        <v>2.6694485361352091E-2</v>
      </c>
      <c r="D48" s="2">
        <f>PortfolioSORTED!D48</f>
        <v>1.1630796866427302</v>
      </c>
      <c r="E48" s="2">
        <f>PortfolioSORTED!E48</f>
        <v>2.5172184074894496E-4</v>
      </c>
      <c r="F48" s="2">
        <f>PortfolioSORTED!F48</f>
        <v>2.2951553249465347E-2</v>
      </c>
      <c r="G48" s="3">
        <f t="shared" si="0"/>
        <v>123.34175523583552</v>
      </c>
      <c r="H48" s="3">
        <f t="shared" si="1"/>
        <v>5374.0047087535895</v>
      </c>
      <c r="I48" s="3">
        <f>SUM(G$4:G48)</f>
        <v>101422.45037119793</v>
      </c>
      <c r="J48" s="3">
        <f>SUM(H$4:H48)</f>
        <v>2050755.2982069661</v>
      </c>
      <c r="K48" s="13">
        <f t="shared" si="2"/>
        <v>4.9419728184355985E-2</v>
      </c>
      <c r="L48" s="2">
        <f t="shared" si="3"/>
        <v>1</v>
      </c>
      <c r="M48" s="2">
        <f t="shared" si="5"/>
        <v>8.4084604266355056E-2</v>
      </c>
      <c r="N48" s="2">
        <f t="shared" si="6"/>
        <v>8.4084604266355056E-2</v>
      </c>
      <c r="O48" s="2">
        <f t="shared" si="7"/>
        <v>0</v>
      </c>
      <c r="P48" s="15">
        <f t="shared" si="4"/>
        <v>0</v>
      </c>
    </row>
    <row r="49" spans="1:16" x14ac:dyDescent="0.3">
      <c r="A49" s="9">
        <f>PortfolioSORTED!A49</f>
        <v>11687</v>
      </c>
      <c r="B49" s="2">
        <f>PortfolioSORTED!B49</f>
        <v>7.6657909587043827E-2</v>
      </c>
      <c r="C49" s="2">
        <f>PortfolioSORTED!C49</f>
        <v>2.6657909587043824E-2</v>
      </c>
      <c r="D49" s="2">
        <f>PortfolioSORTED!D49</f>
        <v>1.1956962507614315</v>
      </c>
      <c r="E49" s="2">
        <f>PortfolioSORTED!E49</f>
        <v>2.2504996769567986E-4</v>
      </c>
      <c r="F49" s="2">
        <f>PortfolioSORTED!F49</f>
        <v>2.2294884315366713E-2</v>
      </c>
      <c r="G49" s="3">
        <f t="shared" si="0"/>
        <v>141.63415739507082</v>
      </c>
      <c r="H49" s="3">
        <f t="shared" si="1"/>
        <v>6352.7648491743766</v>
      </c>
      <c r="I49" s="3">
        <f>SUM(G$4:G49)</f>
        <v>101564.08452859301</v>
      </c>
      <c r="J49" s="3">
        <f>SUM(H$4:H49)</f>
        <v>2057108.0630561404</v>
      </c>
      <c r="K49" s="13">
        <f t="shared" si="2"/>
        <v>4.9336022682627795E-2</v>
      </c>
      <c r="L49" s="2">
        <f t="shared" si="3"/>
        <v>1</v>
      </c>
      <c r="M49" s="2">
        <f t="shared" si="5"/>
        <v>8.4084604266355056E-2</v>
      </c>
      <c r="N49" s="2">
        <f t="shared" si="6"/>
        <v>8.4084604266355056E-2</v>
      </c>
      <c r="O49" s="2">
        <f t="shared" si="7"/>
        <v>0</v>
      </c>
      <c r="P49" s="15">
        <f t="shared" si="4"/>
        <v>0</v>
      </c>
    </row>
    <row r="50" spans="1:16" x14ac:dyDescent="0.3">
      <c r="A50" s="9">
        <f>PortfolioSORTED!A50</f>
        <v>6567</v>
      </c>
      <c r="B50" s="2">
        <f>PortfolioSORTED!B50</f>
        <v>7.4574367876900957E-2</v>
      </c>
      <c r="C50" s="2">
        <f>PortfolioSORTED!C50</f>
        <v>2.4574367876900954E-2</v>
      </c>
      <c r="D50" s="2">
        <f>PortfolioSORTED!D50</f>
        <v>1.1956962507614315</v>
      </c>
      <c r="E50" s="2">
        <f>PortfolioSORTED!E50</f>
        <v>5.7594078444354109E-6</v>
      </c>
      <c r="F50" s="2">
        <f>PortfolioSORTED!F50</f>
        <v>2.0552350031416214E-2</v>
      </c>
      <c r="G50" s="3">
        <f t="shared" si="0"/>
        <v>5101.8230222456259</v>
      </c>
      <c r="H50" s="3">
        <f t="shared" si="1"/>
        <v>248235.50661831888</v>
      </c>
      <c r="I50" s="3">
        <f>SUM(G$4:G50)</f>
        <v>106665.90755083863</v>
      </c>
      <c r="J50" s="3">
        <f>SUM(H$4:H50)</f>
        <v>2305343.5696744593</v>
      </c>
      <c r="K50" s="13">
        <f t="shared" si="2"/>
        <v>4.623867568425457E-2</v>
      </c>
      <c r="L50" s="2">
        <f t="shared" si="3"/>
        <v>1</v>
      </c>
      <c r="M50" s="2">
        <f t="shared" si="5"/>
        <v>8.4084604266355056E-2</v>
      </c>
      <c r="N50" s="2">
        <f t="shared" si="6"/>
        <v>8.4084604266355056E-2</v>
      </c>
      <c r="O50" s="2">
        <f t="shared" si="7"/>
        <v>0</v>
      </c>
      <c r="P50" s="15">
        <f t="shared" si="4"/>
        <v>0</v>
      </c>
    </row>
    <row r="51" spans="1:16" x14ac:dyDescent="0.3">
      <c r="A51" s="9">
        <f>PortfolioSORTED!A51</f>
        <v>545052</v>
      </c>
      <c r="B51" s="2">
        <f>PortfolioSORTED!B51</f>
        <v>7.3545968918668811E-2</v>
      </c>
      <c r="C51" s="2">
        <f>PortfolioSORTED!C51</f>
        <v>2.3545968918668808E-2</v>
      </c>
      <c r="D51" s="2">
        <f>PortfolioSORTED!D51</f>
        <v>1.1630796866427302</v>
      </c>
      <c r="E51" s="2">
        <f>PortfolioSORTED!E51</f>
        <v>1.4385252334088173E-4</v>
      </c>
      <c r="F51" s="2">
        <f>PortfolioSORTED!F51</f>
        <v>2.0244501893619225E-2</v>
      </c>
      <c r="G51" s="3">
        <f t="shared" si="0"/>
        <v>190.37440230874245</v>
      </c>
      <c r="H51" s="3">
        <f t="shared" si="1"/>
        <v>9403.7582801059543</v>
      </c>
      <c r="I51" s="3">
        <f>SUM(G$4:G51)</f>
        <v>106856.28195314738</v>
      </c>
      <c r="J51" s="3">
        <f>SUM(H$4:H51)</f>
        <v>2314747.3279545652</v>
      </c>
      <c r="K51" s="13">
        <f t="shared" si="2"/>
        <v>4.6133142157396084E-2</v>
      </c>
      <c r="L51" s="2">
        <f t="shared" si="3"/>
        <v>1</v>
      </c>
      <c r="M51" s="2">
        <f t="shared" si="5"/>
        <v>8.4084604266355056E-2</v>
      </c>
      <c r="N51" s="2">
        <f t="shared" si="6"/>
        <v>8.4084604266355056E-2</v>
      </c>
      <c r="O51" s="2">
        <f t="shared" si="7"/>
        <v>0</v>
      </c>
      <c r="P51" s="15">
        <f t="shared" si="4"/>
        <v>0</v>
      </c>
    </row>
    <row r="52" spans="1:16" x14ac:dyDescent="0.3">
      <c r="A52" s="9">
        <f>PortfolioSORTED!A52</f>
        <v>483529</v>
      </c>
      <c r="B52" s="2">
        <f>PortfolioSORTED!B52</f>
        <v>7.3372209204713171E-2</v>
      </c>
      <c r="C52" s="2">
        <f>PortfolioSORTED!C52</f>
        <v>2.3372209204713168E-2</v>
      </c>
      <c r="D52" s="2">
        <f>PortfolioSORTED!D52</f>
        <v>1.1630796866427302</v>
      </c>
      <c r="E52" s="2">
        <f>PortfolioSORTED!E52</f>
        <v>2.008512462341567E-4</v>
      </c>
      <c r="F52" s="2">
        <f>PortfolioSORTED!F52</f>
        <v>2.009510566913765E-2</v>
      </c>
      <c r="G52" s="3">
        <f t="shared" si="0"/>
        <v>135.34265914523994</v>
      </c>
      <c r="H52" s="3">
        <f t="shared" si="1"/>
        <v>6735.105620922468</v>
      </c>
      <c r="I52" s="3">
        <f>SUM(G$4:G52)</f>
        <v>106991.62461229262</v>
      </c>
      <c r="J52" s="3">
        <f>SUM(H$4:H52)</f>
        <v>2321482.4335754877</v>
      </c>
      <c r="K52" s="13">
        <f t="shared" si="2"/>
        <v>4.6057649514354787E-2</v>
      </c>
      <c r="L52" s="2">
        <f t="shared" si="3"/>
        <v>1</v>
      </c>
      <c r="M52" s="2">
        <f t="shared" si="5"/>
        <v>8.4084604266355056E-2</v>
      </c>
      <c r="N52" s="2">
        <f t="shared" si="6"/>
        <v>8.4084604266355056E-2</v>
      </c>
      <c r="O52" s="2">
        <f t="shared" si="7"/>
        <v>0</v>
      </c>
      <c r="P52" s="15">
        <f t="shared" si="4"/>
        <v>0</v>
      </c>
    </row>
    <row r="53" spans="1:16" x14ac:dyDescent="0.3">
      <c r="A53" s="9">
        <f>PortfolioSORTED!A53</f>
        <v>21319</v>
      </c>
      <c r="B53" s="2">
        <f>PortfolioSORTED!B53</f>
        <v>7.3372209204713157E-2</v>
      </c>
      <c r="C53" s="2">
        <f>PortfolioSORTED!C53</f>
        <v>2.3372209204713154E-2</v>
      </c>
      <c r="D53" s="2">
        <f>PortfolioSORTED!D53</f>
        <v>1.1630796866427302</v>
      </c>
      <c r="E53" s="2">
        <f>PortfolioSORTED!E53</f>
        <v>9.3115205310176754E-4</v>
      </c>
      <c r="F53" s="2">
        <f>PortfolioSORTED!F53</f>
        <v>2.0095105669137636E-2</v>
      </c>
      <c r="G53" s="3">
        <f t="shared" si="0"/>
        <v>29.193665704128716</v>
      </c>
      <c r="H53" s="3">
        <f t="shared" si="1"/>
        <v>1452.7749286217879</v>
      </c>
      <c r="I53" s="3">
        <f>SUM(G$4:G53)</f>
        <v>107020.81827799675</v>
      </c>
      <c r="J53" s="3">
        <f>SUM(H$4:H53)</f>
        <v>2322935.2085041096</v>
      </c>
      <c r="K53" s="13">
        <f t="shared" si="2"/>
        <v>4.6041422969684345E-2</v>
      </c>
      <c r="L53" s="2">
        <f t="shared" si="3"/>
        <v>1</v>
      </c>
      <c r="M53" s="2">
        <f t="shared" si="5"/>
        <v>8.4084604266355056E-2</v>
      </c>
      <c r="N53" s="2">
        <f t="shared" si="6"/>
        <v>8.4084604266355056E-2</v>
      </c>
      <c r="O53" s="2">
        <f t="shared" si="7"/>
        <v>0</v>
      </c>
      <c r="P53" s="15">
        <f t="shared" si="4"/>
        <v>0</v>
      </c>
    </row>
    <row r="54" spans="1:16" x14ac:dyDescent="0.3">
      <c r="A54" s="9">
        <f>PortfolioSORTED!A54</f>
        <v>7289</v>
      </c>
      <c r="B54" s="2">
        <f>PortfolioSORTED!B54</f>
        <v>6.7664008252293836E-2</v>
      </c>
      <c r="C54" s="2">
        <f>PortfolioSORTED!C54</f>
        <v>1.7664008252293834E-2</v>
      </c>
      <c r="D54" s="2">
        <f>PortfolioSORTED!D54</f>
        <v>0.92487426532033079</v>
      </c>
      <c r="E54" s="2">
        <f>PortfolioSORTED!E54</f>
        <v>1.8067129973525586E-3</v>
      </c>
      <c r="F54" s="2">
        <f>PortfolioSORTED!F54</f>
        <v>1.9098821228608728E-2</v>
      </c>
      <c r="G54" s="3">
        <f t="shared" si="0"/>
        <v>9.0423806542000271</v>
      </c>
      <c r="H54" s="3">
        <f t="shared" si="1"/>
        <v>473.45229037775164</v>
      </c>
      <c r="I54" s="3">
        <f>SUM(G$4:G54)</f>
        <v>107029.86065865094</v>
      </c>
      <c r="J54" s="3">
        <f>SUM(H$4:H54)</f>
        <v>2323408.6607944872</v>
      </c>
      <c r="K54" s="13">
        <f t="shared" si="2"/>
        <v>4.6035936313152705E-2</v>
      </c>
      <c r="L54" s="2">
        <f t="shared" si="3"/>
        <v>1</v>
      </c>
      <c r="M54" s="2">
        <f t="shared" si="5"/>
        <v>8.4084604266355056E-2</v>
      </c>
      <c r="N54" s="2">
        <f t="shared" si="6"/>
        <v>8.4084604266355056E-2</v>
      </c>
      <c r="O54" s="2">
        <f t="shared" si="7"/>
        <v>0</v>
      </c>
      <c r="P54" s="15">
        <f t="shared" si="4"/>
        <v>0</v>
      </c>
    </row>
    <row r="55" spans="1:16" x14ac:dyDescent="0.3">
      <c r="A55" s="9">
        <f>PortfolioSORTED!A55</f>
        <v>519792</v>
      </c>
      <c r="B55" s="2">
        <f>PortfolioSORTED!B55</f>
        <v>7.2013164729719123E-2</v>
      </c>
      <c r="C55" s="2">
        <f>PortfolioSORTED!C55</f>
        <v>2.201316472971912E-2</v>
      </c>
      <c r="D55" s="2">
        <f>PortfolioSORTED!D55</f>
        <v>1.1630796866427302</v>
      </c>
      <c r="E55" s="2">
        <f>PortfolioSORTED!E55</f>
        <v>1.8297046999498926E-4</v>
      </c>
      <c r="F55" s="2">
        <f>PortfolioSORTED!F55</f>
        <v>1.8926617825525679E-2</v>
      </c>
      <c r="G55" s="3">
        <f t="shared" si="0"/>
        <v>139.9300375440784</v>
      </c>
      <c r="H55" s="3">
        <f t="shared" si="1"/>
        <v>7393.2933413681312</v>
      </c>
      <c r="I55" s="3">
        <f>SUM(G$4:G55)</f>
        <v>107169.79069619502</v>
      </c>
      <c r="J55" s="3">
        <f>SUM(H$4:H55)</f>
        <v>2330801.9541358552</v>
      </c>
      <c r="K55" s="13">
        <f t="shared" si="2"/>
        <v>4.5950001391756951E-2</v>
      </c>
      <c r="L55" s="2">
        <f t="shared" si="3"/>
        <v>1</v>
      </c>
      <c r="M55" s="2">
        <f t="shared" si="5"/>
        <v>8.4084604266355056E-2</v>
      </c>
      <c r="N55" s="2">
        <f t="shared" si="6"/>
        <v>8.4084604266355056E-2</v>
      </c>
      <c r="O55" s="2">
        <f t="shared" si="7"/>
        <v>0</v>
      </c>
      <c r="P55" s="15">
        <f t="shared" si="4"/>
        <v>0</v>
      </c>
    </row>
    <row r="56" spans="1:16" x14ac:dyDescent="0.3">
      <c r="A56" s="9">
        <f>PortfolioSORTED!A56</f>
        <v>4951</v>
      </c>
      <c r="B56" s="2">
        <f>PortfolioSORTED!B56</f>
        <v>7.2557579613741902E-2</v>
      </c>
      <c r="C56" s="2">
        <f>PortfolioSORTED!C56</f>
        <v>2.2557579613741899E-2</v>
      </c>
      <c r="D56" s="2">
        <f>PortfolioSORTED!D56</f>
        <v>1.1956962507614315</v>
      </c>
      <c r="E56" s="2">
        <f>PortfolioSORTED!E56</f>
        <v>1.8125742646394493E-4</v>
      </c>
      <c r="F56" s="2">
        <f>PortfolioSORTED!F56</f>
        <v>1.886564384506266E-2</v>
      </c>
      <c r="G56" s="3">
        <f t="shared" si="0"/>
        <v>148.80501117436347</v>
      </c>
      <c r="H56" s="3">
        <f t="shared" si="1"/>
        <v>7887.6190177472963</v>
      </c>
      <c r="I56" s="3">
        <f>SUM(G$4:G56)</f>
        <v>107318.59570736939</v>
      </c>
      <c r="J56" s="3">
        <f>SUM(H$4:H56)</f>
        <v>2338689.5731536024</v>
      </c>
      <c r="K56" s="13">
        <f t="shared" si="2"/>
        <v>4.5858713883412457E-2</v>
      </c>
      <c r="L56" s="2">
        <f t="shared" si="3"/>
        <v>1</v>
      </c>
      <c r="M56" s="2">
        <f t="shared" si="5"/>
        <v>8.4084604266355056E-2</v>
      </c>
      <c r="N56" s="2">
        <f t="shared" si="6"/>
        <v>8.4084604266355056E-2</v>
      </c>
      <c r="O56" s="2">
        <f t="shared" si="7"/>
        <v>0</v>
      </c>
      <c r="P56" s="15">
        <f t="shared" si="4"/>
        <v>0</v>
      </c>
    </row>
    <row r="57" spans="1:16" x14ac:dyDescent="0.3">
      <c r="A57" s="9">
        <f>PortfolioSORTED!A57</f>
        <v>491639</v>
      </c>
      <c r="B57" s="2">
        <f>PortfolioSORTED!B57</f>
        <v>7.1941989770329062E-2</v>
      </c>
      <c r="C57" s="2">
        <f>PortfolioSORTED!C57</f>
        <v>2.194198977032906E-2</v>
      </c>
      <c r="D57" s="2">
        <f>PortfolioSORTED!D57</f>
        <v>1.1956962507614315</v>
      </c>
      <c r="E57" s="2">
        <f>PortfolioSORTED!E57</f>
        <v>1.9821198069172718E-4</v>
      </c>
      <c r="F57" s="2">
        <f>PortfolioSORTED!F57</f>
        <v>1.8350805864245354E-2</v>
      </c>
      <c r="G57" s="3">
        <f t="shared" si="0"/>
        <v>132.3631135265839</v>
      </c>
      <c r="H57" s="3">
        <f t="shared" si="1"/>
        <v>7212.9319282091983</v>
      </c>
      <c r="I57" s="3">
        <f>SUM(G$4:G57)</f>
        <v>107450.95882089598</v>
      </c>
      <c r="J57" s="3">
        <f>SUM(H$4:H57)</f>
        <v>2345902.5050818115</v>
      </c>
      <c r="K57" s="13">
        <f t="shared" si="2"/>
        <v>4.5774189936378044E-2</v>
      </c>
      <c r="L57" s="2">
        <f t="shared" si="3"/>
        <v>1</v>
      </c>
      <c r="M57" s="2">
        <f t="shared" si="5"/>
        <v>8.4084604266355056E-2</v>
      </c>
      <c r="N57" s="2">
        <f t="shared" si="6"/>
        <v>8.4084604266355056E-2</v>
      </c>
      <c r="O57" s="2">
        <f t="shared" si="7"/>
        <v>0</v>
      </c>
      <c r="P57" s="15">
        <f t="shared" si="4"/>
        <v>0</v>
      </c>
    </row>
    <row r="58" spans="1:16" x14ac:dyDescent="0.3">
      <c r="A58" s="9">
        <f>PortfolioSORTED!A58</f>
        <v>544427</v>
      </c>
      <c r="B58" s="2">
        <f>PortfolioSORTED!B58</f>
        <v>6.6976408988866629E-2</v>
      </c>
      <c r="C58" s="2">
        <f>PortfolioSORTED!C58</f>
        <v>1.6976408988866626E-2</v>
      </c>
      <c r="D58" s="2">
        <f>PortfolioSORTED!D58</f>
        <v>0.98396987427248095</v>
      </c>
      <c r="E58" s="2">
        <f>PortfolioSORTED!E58</f>
        <v>1.2632944394337547E-3</v>
      </c>
      <c r="F58" s="2">
        <f>PortfolioSORTED!F58</f>
        <v>1.7252976369239448E-2</v>
      </c>
      <c r="G58" s="3">
        <f t="shared" si="0"/>
        <v>13.222788367421813</v>
      </c>
      <c r="H58" s="3">
        <f t="shared" si="1"/>
        <v>766.40621794375659</v>
      </c>
      <c r="I58" s="3">
        <f>SUM(G$4:G58)</f>
        <v>107464.1816092634</v>
      </c>
      <c r="J58" s="3">
        <f>SUM(H$4:H58)</f>
        <v>2346668.9112997553</v>
      </c>
      <c r="K58" s="13">
        <f t="shared" si="2"/>
        <v>4.5764881095153476E-2</v>
      </c>
      <c r="L58" s="2">
        <f t="shared" si="3"/>
        <v>1</v>
      </c>
      <c r="M58" s="2">
        <f t="shared" si="5"/>
        <v>8.4084604266355056E-2</v>
      </c>
      <c r="N58" s="2">
        <f t="shared" si="6"/>
        <v>8.4084604266355056E-2</v>
      </c>
      <c r="O58" s="2">
        <f t="shared" si="7"/>
        <v>0</v>
      </c>
      <c r="P58" s="15">
        <f t="shared" si="4"/>
        <v>0</v>
      </c>
    </row>
    <row r="59" spans="1:16" x14ac:dyDescent="0.3">
      <c r="A59" s="9">
        <f>PortfolioSORTED!A59</f>
        <v>718</v>
      </c>
      <c r="B59" s="2">
        <f>PortfolioSORTED!B59</f>
        <v>6.9943892587618961E-2</v>
      </c>
      <c r="C59" s="2">
        <f>PortfolioSORTED!C59</f>
        <v>1.9943892587618958E-2</v>
      </c>
      <c r="D59" s="2">
        <f>PortfolioSORTED!D59</f>
        <v>1.1630796866427302</v>
      </c>
      <c r="E59" s="2">
        <f>PortfolioSORTED!E59</f>
        <v>1.3010660167565299E-4</v>
      </c>
      <c r="F59" s="2">
        <f>PortfolioSORTED!F59</f>
        <v>1.7147485951876346E-2</v>
      </c>
      <c r="G59" s="3">
        <f t="shared" si="0"/>
        <v>178.28715870291529</v>
      </c>
      <c r="H59" s="3">
        <f t="shared" si="1"/>
        <v>10397.276848820302</v>
      </c>
      <c r="I59" s="3">
        <f>SUM(G$4:G59)</f>
        <v>107642.46876796632</v>
      </c>
      <c r="J59" s="3">
        <f>SUM(H$4:H59)</f>
        <v>2357066.1881485758</v>
      </c>
      <c r="K59" s="13">
        <f t="shared" si="2"/>
        <v>4.5638727513365444E-2</v>
      </c>
      <c r="L59" s="2">
        <f t="shared" si="3"/>
        <v>1</v>
      </c>
      <c r="M59" s="2">
        <f t="shared" si="5"/>
        <v>8.4084604266355056E-2</v>
      </c>
      <c r="N59" s="2">
        <f t="shared" si="6"/>
        <v>8.4084604266355056E-2</v>
      </c>
      <c r="O59" s="2">
        <f t="shared" si="7"/>
        <v>0</v>
      </c>
      <c r="P59" s="15">
        <f t="shared" si="4"/>
        <v>0</v>
      </c>
    </row>
    <row r="60" spans="1:16" x14ac:dyDescent="0.3">
      <c r="A60" s="9">
        <f>PortfolioSORTED!A60</f>
        <v>446795</v>
      </c>
      <c r="B60" s="2">
        <f>PortfolioSORTED!B60</f>
        <v>6.9274636279365753E-2</v>
      </c>
      <c r="C60" s="2">
        <f>PortfolioSORTED!C60</f>
        <v>1.9274636279365751E-2</v>
      </c>
      <c r="D60" s="2">
        <f>PortfolioSORTED!D60</f>
        <v>1.1956962507614315</v>
      </c>
      <c r="E60" s="2">
        <f>PortfolioSORTED!E60</f>
        <v>7.9745556226611268E-5</v>
      </c>
      <c r="F60" s="2">
        <f>PortfolioSORTED!F60</f>
        <v>1.6120010635720793E-2</v>
      </c>
      <c r="G60" s="3">
        <f t="shared" si="0"/>
        <v>289.00181307328057</v>
      </c>
      <c r="H60" s="3">
        <f t="shared" si="1"/>
        <v>17928.140347058656</v>
      </c>
      <c r="I60" s="3">
        <f>SUM(G$4:G60)</f>
        <v>107931.4705810396</v>
      </c>
      <c r="J60" s="3">
        <f>SUM(H$4:H60)</f>
        <v>2374994.3284956347</v>
      </c>
      <c r="K60" s="13">
        <f t="shared" si="2"/>
        <v>4.5416041009038399E-2</v>
      </c>
      <c r="L60" s="2">
        <f t="shared" si="3"/>
        <v>1</v>
      </c>
      <c r="M60" s="2">
        <f t="shared" si="5"/>
        <v>8.4084604266355056E-2</v>
      </c>
      <c r="N60" s="2">
        <f t="shared" si="6"/>
        <v>8.4084604266355056E-2</v>
      </c>
      <c r="O60" s="2">
        <f t="shared" si="7"/>
        <v>0</v>
      </c>
      <c r="P60" s="15">
        <f t="shared" si="4"/>
        <v>0</v>
      </c>
    </row>
    <row r="61" spans="1:16" x14ac:dyDescent="0.3">
      <c r="A61" s="9">
        <f>PortfolioSORTED!A61</f>
        <v>811482</v>
      </c>
      <c r="B61" s="2">
        <f>PortfolioSORTED!B61</f>
        <v>6.7561178924006954E-2</v>
      </c>
      <c r="C61" s="2">
        <f>PortfolioSORTED!C61</f>
        <v>1.7561178924006951E-2</v>
      </c>
      <c r="D61" s="2">
        <f>PortfolioSORTED!D61</f>
        <v>1.1630796866427302</v>
      </c>
      <c r="E61" s="2">
        <f>PortfolioSORTED!E61</f>
        <v>1.9014043018432059E-4</v>
      </c>
      <c r="F61" s="2">
        <f>PortfolioSORTED!F61</f>
        <v>1.5098861346893524E-2</v>
      </c>
      <c r="G61" s="3">
        <f t="shared" si="0"/>
        <v>107.42087024948374</v>
      </c>
      <c r="H61" s="3">
        <f t="shared" si="1"/>
        <v>7114.5014038813442</v>
      </c>
      <c r="I61" s="3">
        <f>SUM(G$4:G61)</f>
        <v>108038.89145128908</v>
      </c>
      <c r="J61" s="3">
        <f>SUM(H$4:H61)</f>
        <v>2382108.829899516</v>
      </c>
      <c r="K61" s="13">
        <f t="shared" si="2"/>
        <v>4.5325551913265448E-2</v>
      </c>
      <c r="L61" s="2">
        <f t="shared" si="3"/>
        <v>1</v>
      </c>
      <c r="M61" s="2">
        <f t="shared" si="5"/>
        <v>8.4084604266355056E-2</v>
      </c>
      <c r="N61" s="2">
        <f t="shared" si="6"/>
        <v>8.4084604266355056E-2</v>
      </c>
      <c r="O61" s="2">
        <f t="shared" si="7"/>
        <v>0</v>
      </c>
      <c r="P61" s="15">
        <f t="shared" si="4"/>
        <v>0</v>
      </c>
    </row>
    <row r="62" spans="1:16" x14ac:dyDescent="0.3">
      <c r="A62" s="9">
        <f>PortfolioSORTED!A62</f>
        <v>253476</v>
      </c>
      <c r="B62" s="2">
        <f>PortfolioSORTED!B62</f>
        <v>6.7499094149374911E-2</v>
      </c>
      <c r="C62" s="2">
        <f>PortfolioSORTED!C62</f>
        <v>1.7499094149374908E-2</v>
      </c>
      <c r="D62" s="2">
        <f>PortfolioSORTED!D62</f>
        <v>1.1630796866427302</v>
      </c>
      <c r="E62" s="2">
        <f>PortfolioSORTED!E62</f>
        <v>1.9185647621932001E-4</v>
      </c>
      <c r="F62" s="2">
        <f>PortfolioSORTED!F62</f>
        <v>1.5045481707179195E-2</v>
      </c>
      <c r="G62" s="3">
        <f t="shared" si="0"/>
        <v>106.08367953407173</v>
      </c>
      <c r="H62" s="3">
        <f t="shared" si="1"/>
        <v>7050.866273258117</v>
      </c>
      <c r="I62" s="3">
        <f>SUM(G$4:G62)</f>
        <v>108144.97513082315</v>
      </c>
      <c r="J62" s="3">
        <f>SUM(H$4:H62)</f>
        <v>2389159.6961727743</v>
      </c>
      <c r="K62" s="13">
        <f t="shared" si="2"/>
        <v>4.5236246133050113E-2</v>
      </c>
      <c r="L62" s="2">
        <f t="shared" si="3"/>
        <v>1</v>
      </c>
      <c r="M62" s="2">
        <f t="shared" si="5"/>
        <v>8.4084604266355056E-2</v>
      </c>
      <c r="N62" s="2">
        <f t="shared" si="6"/>
        <v>8.4084604266355056E-2</v>
      </c>
      <c r="O62" s="2">
        <f t="shared" si="7"/>
        <v>0</v>
      </c>
      <c r="P62" s="15">
        <f t="shared" si="4"/>
        <v>0</v>
      </c>
    </row>
    <row r="63" spans="1:16" x14ac:dyDescent="0.3">
      <c r="A63" s="9">
        <f>PortfolioSORTED!A63</f>
        <v>549512</v>
      </c>
      <c r="B63" s="2">
        <f>PortfolioSORTED!B63</f>
        <v>6.6773614203696E-2</v>
      </c>
      <c r="C63" s="2">
        <f>PortfolioSORTED!C63</f>
        <v>1.6773614203695997E-2</v>
      </c>
      <c r="D63" s="2">
        <f>PortfolioSORTED!D63</f>
        <v>1.1630796866427302</v>
      </c>
      <c r="E63" s="2">
        <f>PortfolioSORTED!E63</f>
        <v>2.1248037150334626E-4</v>
      </c>
      <c r="F63" s="2">
        <f>PortfolioSORTED!F63</f>
        <v>1.4421723976723913E-2</v>
      </c>
      <c r="G63" s="3">
        <f t="shared" si="0"/>
        <v>91.815774858966435</v>
      </c>
      <c r="H63" s="3">
        <f t="shared" si="1"/>
        <v>6366.4909276556282</v>
      </c>
      <c r="I63" s="3">
        <f>SUM(G$4:G63)</f>
        <v>108236.79090568212</v>
      </c>
      <c r="J63" s="3">
        <f>SUM(H$4:H63)</f>
        <v>2395526.18710043</v>
      </c>
      <c r="K63" s="13">
        <f t="shared" si="2"/>
        <v>4.5154403279728403E-2</v>
      </c>
      <c r="L63" s="2">
        <f t="shared" si="3"/>
        <v>1</v>
      </c>
      <c r="M63" s="2">
        <f t="shared" si="5"/>
        <v>8.4084604266355056E-2</v>
      </c>
      <c r="N63" s="2">
        <f t="shared" si="6"/>
        <v>8.4084604266355056E-2</v>
      </c>
      <c r="O63" s="2">
        <f t="shared" si="7"/>
        <v>0</v>
      </c>
      <c r="P63" s="15">
        <f t="shared" si="4"/>
        <v>0</v>
      </c>
    </row>
    <row r="64" spans="1:16" x14ac:dyDescent="0.3">
      <c r="A64" s="9">
        <f>PortfolioSORTED!A64</f>
        <v>4865</v>
      </c>
      <c r="B64" s="2">
        <f>PortfolioSORTED!B64</f>
        <v>6.6507367245542501E-2</v>
      </c>
      <c r="C64" s="2">
        <f>PortfolioSORTED!C64</f>
        <v>1.6507367245542498E-2</v>
      </c>
      <c r="D64" s="2">
        <f>PortfolioSORTED!D64</f>
        <v>1.1630796866427302</v>
      </c>
      <c r="E64" s="2">
        <f>PortfolioSORTED!E64</f>
        <v>2.2031326646097216E-4</v>
      </c>
      <c r="F64" s="2">
        <f>PortfolioSORTED!F64</f>
        <v>1.4192808485196389E-2</v>
      </c>
      <c r="G64" s="3">
        <f t="shared" si="0"/>
        <v>87.145834799935443</v>
      </c>
      <c r="H64" s="3">
        <f t="shared" si="1"/>
        <v>6140.1402612338279</v>
      </c>
      <c r="I64" s="3">
        <f>SUM(G$4:G64)</f>
        <v>108323.93674048205</v>
      </c>
      <c r="J64" s="3">
        <f>SUM(H$4:H64)</f>
        <v>2401666.3273616638</v>
      </c>
      <c r="K64" s="13">
        <f t="shared" si="2"/>
        <v>4.5075296124306788E-2</v>
      </c>
      <c r="L64" s="2">
        <f t="shared" si="3"/>
        <v>1</v>
      </c>
      <c r="M64" s="2">
        <f t="shared" si="5"/>
        <v>8.4084604266355056E-2</v>
      </c>
      <c r="N64" s="2">
        <f t="shared" si="6"/>
        <v>8.4084604266355056E-2</v>
      </c>
      <c r="O64" s="2">
        <f t="shared" si="7"/>
        <v>0</v>
      </c>
      <c r="P64" s="15">
        <f t="shared" si="4"/>
        <v>0</v>
      </c>
    </row>
    <row r="65" spans="1:16" x14ac:dyDescent="0.3">
      <c r="A65" s="9">
        <f>PortfolioSORTED!A65</f>
        <v>557701</v>
      </c>
      <c r="B65" s="2">
        <f>PortfolioSORTED!B65</f>
        <v>6.4512093667372705E-2</v>
      </c>
      <c r="C65" s="2">
        <f>PortfolioSORTED!C65</f>
        <v>1.4512093667372702E-2</v>
      </c>
      <c r="D65" s="2">
        <f>PortfolioSORTED!D65</f>
        <v>1.1630796866427302</v>
      </c>
      <c r="E65" s="2">
        <f>PortfolioSORTED!E65</f>
        <v>1.6127594584867747E-3</v>
      </c>
      <c r="F65" s="2">
        <f>PortfolioSORTED!F65</f>
        <v>1.2477299564282103E-2</v>
      </c>
      <c r="G65" s="3">
        <f t="shared" si="0"/>
        <v>10.465740111680892</v>
      </c>
      <c r="H65" s="3">
        <f t="shared" si="1"/>
        <v>838.78246713258682</v>
      </c>
      <c r="I65" s="3">
        <f>SUM(G$4:G65)</f>
        <v>108334.40248059374</v>
      </c>
      <c r="J65" s="3">
        <f>SUM(H$4:H65)</f>
        <v>2402505.1098287962</v>
      </c>
      <c r="K65" s="13">
        <f t="shared" si="2"/>
        <v>4.5063922395951833E-2</v>
      </c>
      <c r="L65" s="2">
        <f t="shared" si="3"/>
        <v>1</v>
      </c>
      <c r="M65" s="2">
        <f t="shared" si="5"/>
        <v>8.4084604266355056E-2</v>
      </c>
      <c r="N65" s="2">
        <f t="shared" si="6"/>
        <v>8.4084604266355056E-2</v>
      </c>
      <c r="O65" s="2">
        <f t="shared" si="7"/>
        <v>0</v>
      </c>
      <c r="P65" s="15">
        <f t="shared" si="4"/>
        <v>0</v>
      </c>
    </row>
    <row r="66" spans="1:16" x14ac:dyDescent="0.3">
      <c r="A66" s="9">
        <f>PortfolioSORTED!A66</f>
        <v>490962</v>
      </c>
      <c r="B66" s="2">
        <f>PortfolioSORTED!B66</f>
        <v>6.0878762694551329E-2</v>
      </c>
      <c r="C66" s="2">
        <f>PortfolioSORTED!C66</f>
        <v>1.0878762694551326E-2</v>
      </c>
      <c r="D66" s="2">
        <f>PortfolioSORTED!D66</f>
        <v>0.92487426532033079</v>
      </c>
      <c r="E66" s="2">
        <f>PortfolioSORTED!E66</f>
        <v>3.274618964232661E-4</v>
      </c>
      <c r="F66" s="2">
        <f>PortfolioSORTED!F66</f>
        <v>1.1762423393609573E-2</v>
      </c>
      <c r="G66" s="3">
        <f t="shared" si="0"/>
        <v>30.725674542946649</v>
      </c>
      <c r="H66" s="3">
        <f t="shared" si="1"/>
        <v>2612.1891309948637</v>
      </c>
      <c r="I66" s="3">
        <f>SUM(G$4:G66)</f>
        <v>108365.12815513668</v>
      </c>
      <c r="J66" s="3">
        <f>SUM(H$4:H66)</f>
        <v>2405117.2989597912</v>
      </c>
      <c r="K66" s="13">
        <f t="shared" si="2"/>
        <v>4.5027776470090507E-2</v>
      </c>
      <c r="L66" s="2">
        <f t="shared" si="3"/>
        <v>1</v>
      </c>
      <c r="M66" s="2">
        <f t="shared" si="5"/>
        <v>8.4084604266355056E-2</v>
      </c>
      <c r="N66" s="2">
        <f t="shared" si="6"/>
        <v>8.4084604266355056E-2</v>
      </c>
      <c r="O66" s="2">
        <f t="shared" si="7"/>
        <v>0</v>
      </c>
      <c r="P66" s="15">
        <f t="shared" si="4"/>
        <v>0</v>
      </c>
    </row>
    <row r="67" spans="1:16" x14ac:dyDescent="0.3">
      <c r="A67" s="9">
        <f>PortfolioSORTED!A67</f>
        <v>317980</v>
      </c>
      <c r="B67" s="2">
        <f>PortfolioSORTED!B67</f>
        <v>6.3004925167343254E-2</v>
      </c>
      <c r="C67" s="2">
        <f>PortfolioSORTED!C67</f>
        <v>1.3004925167343251E-2</v>
      </c>
      <c r="D67" s="2">
        <f>PortfolioSORTED!D67</f>
        <v>1.1956962507614315</v>
      </c>
      <c r="E67" s="2">
        <f>PortfolioSORTED!E67</f>
        <v>5.2972899555202215E-4</v>
      </c>
      <c r="F67" s="2">
        <f>PortfolioSORTED!F67</f>
        <v>1.0876445551335955E-2</v>
      </c>
      <c r="G67" s="3">
        <f t="shared" si="0"/>
        <v>29.35451975367322</v>
      </c>
      <c r="H67" s="3">
        <f t="shared" si="1"/>
        <v>2698.9074339702461</v>
      </c>
      <c r="I67" s="3">
        <f>SUM(G$4:G67)</f>
        <v>108394.48267489036</v>
      </c>
      <c r="J67" s="3">
        <f>SUM(H$4:H67)</f>
        <v>2407816.2063937616</v>
      </c>
      <c r="K67" s="13">
        <f t="shared" si="2"/>
        <v>4.4989520447973108E-2</v>
      </c>
      <c r="L67" s="2">
        <f t="shared" si="3"/>
        <v>1</v>
      </c>
      <c r="M67" s="2">
        <f t="shared" si="5"/>
        <v>8.4084604266355056E-2</v>
      </c>
      <c r="N67" s="2">
        <f t="shared" si="6"/>
        <v>8.4084604266355056E-2</v>
      </c>
      <c r="O67" s="2">
        <f t="shared" si="7"/>
        <v>0</v>
      </c>
      <c r="P67" s="15">
        <f t="shared" si="4"/>
        <v>0</v>
      </c>
    </row>
    <row r="68" spans="1:16" x14ac:dyDescent="0.3">
      <c r="A68" s="9">
        <f>PortfolioSORTED!A68</f>
        <v>223</v>
      </c>
      <c r="B68" s="2">
        <f>PortfolioSORTED!B68</f>
        <v>6.2960499481441876E-2</v>
      </c>
      <c r="C68" s="2">
        <f>PortfolioSORTED!C68</f>
        <v>1.2960499481441873E-2</v>
      </c>
      <c r="D68" s="2">
        <f>PortfolioSORTED!D68</f>
        <v>1.1956962507614315</v>
      </c>
      <c r="E68" s="2">
        <f>PortfolioSORTED!E68</f>
        <v>5.3177595835277351E-4</v>
      </c>
      <c r="F68" s="2">
        <f>PortfolioSORTED!F68</f>
        <v>1.0839290892807012E-2</v>
      </c>
      <c r="G68" s="3">
        <f t="shared" si="0"/>
        <v>29.141634544665006</v>
      </c>
      <c r="H68" s="3">
        <f t="shared" si="1"/>
        <v>2688.5185417436755</v>
      </c>
      <c r="I68" s="3">
        <f>SUM(G$4:G68)</f>
        <v>108423.62430943502</v>
      </c>
      <c r="J68" s="3">
        <f>SUM(H$4:H68)</f>
        <v>2410504.7249355051</v>
      </c>
      <c r="K68" s="13">
        <f t="shared" si="2"/>
        <v>4.4951455389589015E-2</v>
      </c>
      <c r="L68" s="2">
        <f t="shared" si="3"/>
        <v>1</v>
      </c>
      <c r="M68" s="2">
        <f t="shared" si="5"/>
        <v>8.4084604266355056E-2</v>
      </c>
      <c r="N68" s="2">
        <f t="shared" si="6"/>
        <v>8.4084604266355056E-2</v>
      </c>
      <c r="O68" s="2">
        <f t="shared" si="7"/>
        <v>0</v>
      </c>
      <c r="P68" s="15">
        <f t="shared" si="4"/>
        <v>0</v>
      </c>
    </row>
    <row r="69" spans="1:16" x14ac:dyDescent="0.3">
      <c r="A69" s="9">
        <f>PortfolioSORTED!A69</f>
        <v>3495</v>
      </c>
      <c r="B69" s="2">
        <f>PortfolioSORTED!B69</f>
        <v>5.9713923100677246E-2</v>
      </c>
      <c r="C69" s="2">
        <f>PortfolioSORTED!C69</f>
        <v>9.7139231006772436E-3</v>
      </c>
      <c r="D69" s="2">
        <f>PortfolioSORTED!D69</f>
        <v>0.98396987427248095</v>
      </c>
      <c r="E69" s="2">
        <f>PortfolioSORTED!E69</f>
        <v>1.832297085571164E-3</v>
      </c>
      <c r="F69" s="2">
        <f>PortfolioSORTED!F69</f>
        <v>9.8721753121348756E-3</v>
      </c>
      <c r="G69" s="3">
        <f t="shared" ref="G69:G95" si="8">C69*D69/E69</f>
        <v>5.2165163429741792</v>
      </c>
      <c r="H69" s="3">
        <f t="shared" ref="H69:H95" si="9">D69^2/E69</f>
        <v>528.40596707820202</v>
      </c>
      <c r="I69" s="3">
        <f>SUM(G$4:G69)</f>
        <v>108428.840825778</v>
      </c>
      <c r="J69" s="3">
        <f>SUM(H$4:H69)</f>
        <v>2411033.1309025832</v>
      </c>
      <c r="K69" s="13">
        <f t="shared" ref="K69:K95" si="10">I$1*I69/(1+I$1*J69)</f>
        <v>4.4943772172742896E-2</v>
      </c>
      <c r="L69" s="2">
        <f t="shared" ref="L69:L95" si="11">IF(F69&gt;K69,0,1)</f>
        <v>1</v>
      </c>
      <c r="M69" s="2">
        <f t="shared" si="5"/>
        <v>8.4084604266355056E-2</v>
      </c>
      <c r="N69" s="2">
        <f t="shared" si="6"/>
        <v>8.4084604266355056E-2</v>
      </c>
      <c r="O69" s="2">
        <f t="shared" si="7"/>
        <v>0</v>
      </c>
      <c r="P69" s="15">
        <f t="shared" ref="P69:P95" si="12">O69/O$1</f>
        <v>0</v>
      </c>
    </row>
    <row r="70" spans="1:16" x14ac:dyDescent="0.3">
      <c r="A70" s="9">
        <f>PortfolioSORTED!A70</f>
        <v>540918</v>
      </c>
      <c r="B70" s="2">
        <f>PortfolioSORTED!B70</f>
        <v>5.8090996417083367E-2</v>
      </c>
      <c r="C70" s="2">
        <f>PortfolioSORTED!C70</f>
        <v>8.090996417083364E-3</v>
      </c>
      <c r="D70" s="2">
        <f>PortfolioSORTED!D70</f>
        <v>0.92487426532033079</v>
      </c>
      <c r="E70" s="2">
        <f>PortfolioSORTED!E70</f>
        <v>2.6909853421729106E-3</v>
      </c>
      <c r="F70" s="2">
        <f>PortfolioSORTED!F70</f>
        <v>8.7482122927066662E-3</v>
      </c>
      <c r="G70" s="3">
        <f t="shared" si="8"/>
        <v>2.7808231615698529</v>
      </c>
      <c r="H70" s="3">
        <f t="shared" si="9"/>
        <v>317.8733058282329</v>
      </c>
      <c r="I70" s="3">
        <f>SUM(G$4:G70)</f>
        <v>108431.62164893956</v>
      </c>
      <c r="J70" s="3">
        <f>SUM(H$4:H70)</f>
        <v>2411351.0042084116</v>
      </c>
      <c r="K70" s="13">
        <f t="shared" si="10"/>
        <v>4.4939003727010256E-2</v>
      </c>
      <c r="L70" s="2">
        <f t="shared" si="11"/>
        <v>1</v>
      </c>
      <c r="M70" s="2">
        <f t="shared" ref="M70:M95" si="13">IF(L70=1,M69,K70)</f>
        <v>8.4084604266355056E-2</v>
      </c>
      <c r="N70" s="2">
        <f t="shared" ref="N70:N95" si="14">L70*M70</f>
        <v>8.4084604266355056E-2</v>
      </c>
      <c r="O70" s="2">
        <f t="shared" ref="O70:O95" si="15">IF(L70=0,D70/E70*(F70-N$1),0)</f>
        <v>0</v>
      </c>
      <c r="P70" s="15">
        <f t="shared" si="12"/>
        <v>0</v>
      </c>
    </row>
    <row r="71" spans="1:16" x14ac:dyDescent="0.3">
      <c r="A71" s="9">
        <f>PortfolioSORTED!A71</f>
        <v>495265</v>
      </c>
      <c r="B71" s="2">
        <f>PortfolioSORTED!B71</f>
        <v>5.7652267208730783E-2</v>
      </c>
      <c r="C71" s="2">
        <f>PortfolioSORTED!C71</f>
        <v>7.65226720873078E-3</v>
      </c>
      <c r="D71" s="2">
        <f>PortfolioSORTED!D71</f>
        <v>0.92487426532033079</v>
      </c>
      <c r="E71" s="2">
        <f>PortfolioSORTED!E71</f>
        <v>4.5464490228798194E-4</v>
      </c>
      <c r="F71" s="2">
        <f>PortfolioSORTED!F71</f>
        <v>8.2738459655166338E-3</v>
      </c>
      <c r="G71" s="3">
        <f t="shared" si="8"/>
        <v>15.566841236079163</v>
      </c>
      <c r="H71" s="3">
        <f t="shared" si="9"/>
        <v>1881.4516611691765</v>
      </c>
      <c r="I71" s="3">
        <f>SUM(G$4:G71)</f>
        <v>108447.18849017564</v>
      </c>
      <c r="J71" s="3">
        <f>SUM(H$4:H71)</f>
        <v>2413232.4558695806</v>
      </c>
      <c r="K71" s="13">
        <f t="shared" si="10"/>
        <v>4.491043600594298E-2</v>
      </c>
      <c r="L71" s="2">
        <f t="shared" si="11"/>
        <v>1</v>
      </c>
      <c r="M71" s="2">
        <f t="shared" si="13"/>
        <v>8.4084604266355056E-2</v>
      </c>
      <c r="N71" s="2">
        <f t="shared" si="14"/>
        <v>8.4084604266355056E-2</v>
      </c>
      <c r="O71" s="2">
        <f t="shared" si="15"/>
        <v>0</v>
      </c>
      <c r="P71" s="15">
        <f t="shared" si="12"/>
        <v>0</v>
      </c>
    </row>
    <row r="72" spans="1:16" x14ac:dyDescent="0.3">
      <c r="A72" s="9">
        <f>PortfolioSORTED!A72</f>
        <v>346040</v>
      </c>
      <c r="B72" s="2">
        <f>PortfolioSORTED!B72</f>
        <v>5.9871462041103773E-2</v>
      </c>
      <c r="C72" s="2">
        <f>PortfolioSORTED!C72</f>
        <v>9.8714620411037707E-3</v>
      </c>
      <c r="D72" s="2">
        <f>PortfolioSORTED!D72</f>
        <v>1.1956962507614315</v>
      </c>
      <c r="E72" s="2">
        <f>PortfolioSORTED!E72</f>
        <v>6.837861728813372E-4</v>
      </c>
      <c r="F72" s="2">
        <f>PortfolioSORTED!F72</f>
        <v>8.2558275438411079E-3</v>
      </c>
      <c r="G72" s="3">
        <f t="shared" si="8"/>
        <v>17.261639120816035</v>
      </c>
      <c r="H72" s="3">
        <f t="shared" si="9"/>
        <v>2090.8429868660846</v>
      </c>
      <c r="I72" s="3">
        <f>SUM(G$4:G72)</f>
        <v>108464.45012929646</v>
      </c>
      <c r="J72" s="3">
        <f>SUM(H$4:H72)</f>
        <v>2415323.2988564465</v>
      </c>
      <c r="K72" s="13">
        <f t="shared" si="10"/>
        <v>4.4878725505102482E-2</v>
      </c>
      <c r="L72" s="2">
        <f t="shared" si="11"/>
        <v>1</v>
      </c>
      <c r="M72" s="2">
        <f t="shared" si="13"/>
        <v>8.4084604266355056E-2</v>
      </c>
      <c r="N72" s="2">
        <f t="shared" si="14"/>
        <v>8.4084604266355056E-2</v>
      </c>
      <c r="O72" s="2">
        <f t="shared" si="15"/>
        <v>0</v>
      </c>
      <c r="P72" s="15">
        <f t="shared" si="12"/>
        <v>0</v>
      </c>
    </row>
    <row r="73" spans="1:16" x14ac:dyDescent="0.3">
      <c r="A73" s="9">
        <f>PortfolioSORTED!A73</f>
        <v>712452</v>
      </c>
      <c r="B73" s="2">
        <f>PortfolioSORTED!B73</f>
        <v>5.6206493860973344E-2</v>
      </c>
      <c r="C73" s="2">
        <f>PortfolioSORTED!C73</f>
        <v>6.2064938609733417E-3</v>
      </c>
      <c r="D73" s="2">
        <f>PortfolioSORTED!D73</f>
        <v>1.1630796866427302</v>
      </c>
      <c r="E73" s="2">
        <f>PortfolioSORTED!E73</f>
        <v>2.4838775930329102E-6</v>
      </c>
      <c r="F73" s="2">
        <f>PortfolioSORTED!F73</f>
        <v>5.3362584973765653E-3</v>
      </c>
      <c r="G73" s="3">
        <f t="shared" si="8"/>
        <v>2906.2007545052402</v>
      </c>
      <c r="H73" s="3">
        <f t="shared" si="9"/>
        <v>544613.938011811</v>
      </c>
      <c r="I73" s="3">
        <f>SUM(G$4:G73)</f>
        <v>111370.65088380169</v>
      </c>
      <c r="J73" s="3">
        <f>SUM(H$4:H73)</f>
        <v>2959937.2368682576</v>
      </c>
      <c r="K73" s="13">
        <f t="shared" si="10"/>
        <v>3.7606818042051793E-2</v>
      </c>
      <c r="L73" s="2">
        <f t="shared" si="11"/>
        <v>1</v>
      </c>
      <c r="M73" s="2">
        <f t="shared" si="13"/>
        <v>8.4084604266355056E-2</v>
      </c>
      <c r="N73" s="2">
        <f t="shared" si="14"/>
        <v>8.4084604266355056E-2</v>
      </c>
      <c r="O73" s="2">
        <f t="shared" si="15"/>
        <v>0</v>
      </c>
      <c r="P73" s="15">
        <f t="shared" si="12"/>
        <v>0</v>
      </c>
    </row>
    <row r="74" spans="1:16" x14ac:dyDescent="0.3">
      <c r="A74" s="9">
        <f>PortfolioSORTED!A74</f>
        <v>2359</v>
      </c>
      <c r="B74" s="2">
        <f>PortfolioSORTED!B74</f>
        <v>5.4804260859227794E-2</v>
      </c>
      <c r="C74" s="2">
        <f>PortfolioSORTED!C74</f>
        <v>4.8042608592277908E-3</v>
      </c>
      <c r="D74" s="2">
        <f>PortfolioSORTED!D74</f>
        <v>0.92487426532033079</v>
      </c>
      <c r="E74" s="2">
        <f>PortfolioSORTED!E74</f>
        <v>3.0653047146000844E-3</v>
      </c>
      <c r="F74" s="2">
        <f>PortfolioSORTED!F74</f>
        <v>5.1945016088904067E-3</v>
      </c>
      <c r="G74" s="3">
        <f t="shared" si="8"/>
        <v>1.4495580851788905</v>
      </c>
      <c r="H74" s="3">
        <f t="shared" si="9"/>
        <v>279.05623952410895</v>
      </c>
      <c r="I74" s="3">
        <f>SUM(G$4:G74)</f>
        <v>111372.10044188687</v>
      </c>
      <c r="J74" s="3">
        <f>SUM(H$4:H74)</f>
        <v>2960216.2931077816</v>
      </c>
      <c r="K74" s="13">
        <f t="shared" si="10"/>
        <v>3.7603764128654661E-2</v>
      </c>
      <c r="L74" s="2">
        <f t="shared" si="11"/>
        <v>1</v>
      </c>
      <c r="M74" s="2">
        <f t="shared" si="13"/>
        <v>8.4084604266355056E-2</v>
      </c>
      <c r="N74" s="2">
        <f t="shared" si="14"/>
        <v>8.4084604266355056E-2</v>
      </c>
      <c r="O74" s="2">
        <f t="shared" si="15"/>
        <v>0</v>
      </c>
      <c r="P74" s="15">
        <f t="shared" si="12"/>
        <v>0</v>
      </c>
    </row>
    <row r="75" spans="1:16" x14ac:dyDescent="0.3">
      <c r="A75" s="9">
        <f>PortfolioSORTED!A75</f>
        <v>11738</v>
      </c>
      <c r="B75" s="2">
        <f>PortfolioSORTED!B75</f>
        <v>5.4177803853953828E-2</v>
      </c>
      <c r="C75" s="2">
        <f>PortfolioSORTED!C75</f>
        <v>4.1778038539538251E-3</v>
      </c>
      <c r="D75" s="2">
        <f>PortfolioSORTED!D75</f>
        <v>1.1956962507614315</v>
      </c>
      <c r="E75" s="2">
        <f>PortfolioSORTED!E75</f>
        <v>5.1967770649288022E-4</v>
      </c>
      <c r="F75" s="2">
        <f>PortfolioSORTED!F75</f>
        <v>3.4940344182674801E-3</v>
      </c>
      <c r="G75" s="3">
        <f t="shared" si="8"/>
        <v>9.612466230851652</v>
      </c>
      <c r="H75" s="3">
        <f t="shared" si="9"/>
        <v>2751.1080545159607</v>
      </c>
      <c r="I75" s="3">
        <f>SUM(G$4:G75)</f>
        <v>111381.71290811773</v>
      </c>
      <c r="J75" s="3">
        <f>SUM(H$4:H75)</f>
        <v>2962967.4011622975</v>
      </c>
      <c r="K75" s="13">
        <f t="shared" si="10"/>
        <v>3.7572109471585305E-2</v>
      </c>
      <c r="L75" s="2">
        <f t="shared" si="11"/>
        <v>1</v>
      </c>
      <c r="M75" s="2">
        <f t="shared" si="13"/>
        <v>8.4084604266355056E-2</v>
      </c>
      <c r="N75" s="2">
        <f t="shared" si="14"/>
        <v>8.4084604266355056E-2</v>
      </c>
      <c r="O75" s="2">
        <f t="shared" si="15"/>
        <v>0</v>
      </c>
      <c r="P75" s="15">
        <f t="shared" si="12"/>
        <v>0</v>
      </c>
    </row>
    <row r="76" spans="1:16" x14ac:dyDescent="0.3">
      <c r="A76" s="9">
        <f>PortfolioSORTED!A76</f>
        <v>185</v>
      </c>
      <c r="B76" s="2">
        <f>PortfolioSORTED!B76</f>
        <v>5.2166406515013058E-2</v>
      </c>
      <c r="C76" s="2">
        <f>PortfolioSORTED!C76</f>
        <v>2.1664065150130557E-3</v>
      </c>
      <c r="D76" s="2">
        <f>PortfolioSORTED!D76</f>
        <v>0.92487426532033079</v>
      </c>
      <c r="E76" s="2">
        <f>PortfolioSORTED!E76</f>
        <v>3.3407588514404413E-3</v>
      </c>
      <c r="F76" s="2">
        <f>PortfolioSORTED!F76</f>
        <v>2.3423794955119868E-3</v>
      </c>
      <c r="G76" s="3">
        <f t="shared" si="8"/>
        <v>0.59976003149522716</v>
      </c>
      <c r="H76" s="3">
        <f t="shared" si="9"/>
        <v>256.04733675494128</v>
      </c>
      <c r="I76" s="3">
        <f>SUM(G$4:G76)</f>
        <v>111382.31266814923</v>
      </c>
      <c r="J76" s="3">
        <f>SUM(H$4:H76)</f>
        <v>2963223.4484990523</v>
      </c>
      <c r="K76" s="13">
        <f t="shared" si="10"/>
        <v>3.7569066879334832E-2</v>
      </c>
      <c r="L76" s="2">
        <f t="shared" si="11"/>
        <v>1</v>
      </c>
      <c r="M76" s="2">
        <f t="shared" si="13"/>
        <v>8.4084604266355056E-2</v>
      </c>
      <c r="N76" s="2">
        <f t="shared" si="14"/>
        <v>8.4084604266355056E-2</v>
      </c>
      <c r="O76" s="2">
        <f t="shared" si="15"/>
        <v>0</v>
      </c>
      <c r="P76" s="15">
        <f t="shared" si="12"/>
        <v>0</v>
      </c>
    </row>
    <row r="77" spans="1:16" x14ac:dyDescent="0.3">
      <c r="A77" s="9">
        <f>PortfolioSORTED!A77</f>
        <v>209230</v>
      </c>
      <c r="B77" s="2">
        <f>PortfolioSORTED!B77</f>
        <v>5.2166406515083759E-2</v>
      </c>
      <c r="C77" s="2">
        <f>PortfolioSORTED!C77</f>
        <v>2.1664065150837561E-3</v>
      </c>
      <c r="D77" s="2">
        <f>PortfolioSORTED!D77</f>
        <v>1.1630796866427302</v>
      </c>
      <c r="E77" s="2">
        <f>PortfolioSORTED!E77</f>
        <v>1.2615920844311063E-5</v>
      </c>
      <c r="F77" s="2">
        <f>PortfolioSORTED!F77</f>
        <v>1.8626466784379698E-3</v>
      </c>
      <c r="G77" s="3">
        <f t="shared" si="8"/>
        <v>199.72409797106502</v>
      </c>
      <c r="H77" s="3">
        <f t="shared" si="9"/>
        <v>107225.97059500047</v>
      </c>
      <c r="I77" s="3">
        <f>SUM(G$4:G77)</f>
        <v>111582.03676612029</v>
      </c>
      <c r="J77" s="3">
        <f>SUM(H$4:H77)</f>
        <v>3070449.4190940526</v>
      </c>
      <c r="K77" s="13">
        <f t="shared" si="10"/>
        <v>3.6322743735579269E-2</v>
      </c>
      <c r="L77" s="2">
        <f t="shared" si="11"/>
        <v>1</v>
      </c>
      <c r="M77" s="2">
        <f t="shared" si="13"/>
        <v>8.4084604266355056E-2</v>
      </c>
      <c r="N77" s="2">
        <f t="shared" si="14"/>
        <v>8.4084604266355056E-2</v>
      </c>
      <c r="O77" s="2">
        <f t="shared" si="15"/>
        <v>0</v>
      </c>
      <c r="P77" s="15">
        <f t="shared" si="12"/>
        <v>0</v>
      </c>
    </row>
    <row r="78" spans="1:16" x14ac:dyDescent="0.3">
      <c r="A78" s="9">
        <f>PortfolioSORTED!A78</f>
        <v>11456</v>
      </c>
      <c r="B78" s="2">
        <f>PortfolioSORTED!B78</f>
        <v>4.4876929913400219E-2</v>
      </c>
      <c r="C78" s="2">
        <f>PortfolioSORTED!C78</f>
        <v>-5.1230700865997833E-3</v>
      </c>
      <c r="D78" s="2">
        <f>PortfolioSORTED!D78</f>
        <v>1.1956962507614315</v>
      </c>
      <c r="E78" s="2">
        <f>PortfolioSORTED!E78</f>
        <v>7.7127861134856614E-5</v>
      </c>
      <c r="F78" s="2">
        <f>PortfolioSORTED!F78</f>
        <v>-4.2845915786198716E-3</v>
      </c>
      <c r="G78" s="3">
        <f t="shared" si="8"/>
        <v>-79.421827661275927</v>
      </c>
      <c r="H78" s="3">
        <f t="shared" si="9"/>
        <v>18536.615731961745</v>
      </c>
      <c r="I78" s="3">
        <f>SUM(G$4:G78)</f>
        <v>111502.61493845901</v>
      </c>
      <c r="J78" s="3">
        <f>SUM(H$4:H78)</f>
        <v>3088986.0348260142</v>
      </c>
      <c r="K78" s="13">
        <f t="shared" si="10"/>
        <v>3.6079183387864477E-2</v>
      </c>
      <c r="L78" s="2">
        <f t="shared" si="11"/>
        <v>1</v>
      </c>
      <c r="M78" s="2">
        <f t="shared" si="13"/>
        <v>8.4084604266355056E-2</v>
      </c>
      <c r="N78" s="2">
        <f t="shared" si="14"/>
        <v>8.4084604266355056E-2</v>
      </c>
      <c r="O78" s="2">
        <f t="shared" si="15"/>
        <v>0</v>
      </c>
      <c r="P78" s="15">
        <f t="shared" si="12"/>
        <v>0</v>
      </c>
    </row>
    <row r="79" spans="1:16" x14ac:dyDescent="0.3">
      <c r="A79" s="9">
        <f>PortfolioSORTED!A79</f>
        <v>797481</v>
      </c>
      <c r="B79" s="2">
        <f>PortfolioSORTED!B79</f>
        <v>4.3645250952162491E-2</v>
      </c>
      <c r="C79" s="2">
        <f>PortfolioSORTED!C79</f>
        <v>-6.3547490478375115E-3</v>
      </c>
      <c r="D79" s="2">
        <f>PortfolioSORTED!D79</f>
        <v>1.1630796866427302</v>
      </c>
      <c r="E79" s="2">
        <f>PortfolioSORTED!E79</f>
        <v>1.4575842329153478E-4</v>
      </c>
      <c r="F79" s="2">
        <f>PortfolioSORTED!F79</f>
        <v>-5.4637262784467634E-3</v>
      </c>
      <c r="G79" s="3">
        <f t="shared" si="8"/>
        <v>-50.707735198733403</v>
      </c>
      <c r="H79" s="3">
        <f t="shared" si="9"/>
        <v>9280.7971363361721</v>
      </c>
      <c r="I79" s="3">
        <f>SUM(G$4:G79)</f>
        <v>111451.90720326027</v>
      </c>
      <c r="J79" s="3">
        <f>SUM(H$4:H79)</f>
        <v>3098266.8319623503</v>
      </c>
      <c r="K79" s="13">
        <f t="shared" si="10"/>
        <v>3.5954803087579541E-2</v>
      </c>
      <c r="L79" s="2">
        <f t="shared" si="11"/>
        <v>1</v>
      </c>
      <c r="M79" s="2">
        <f t="shared" si="13"/>
        <v>8.4084604266355056E-2</v>
      </c>
      <c r="N79" s="2">
        <f t="shared" si="14"/>
        <v>8.4084604266355056E-2</v>
      </c>
      <c r="O79" s="2">
        <f t="shared" si="15"/>
        <v>0</v>
      </c>
      <c r="P79" s="15">
        <f t="shared" si="12"/>
        <v>0</v>
      </c>
    </row>
    <row r="80" spans="1:16" x14ac:dyDescent="0.3">
      <c r="A80" s="9">
        <f>PortfolioSORTED!A80</f>
        <v>8230</v>
      </c>
      <c r="B80" s="2">
        <f>PortfolioSORTED!B80</f>
        <v>4.3506817239839991E-2</v>
      </c>
      <c r="C80" s="2">
        <f>PortfolioSORTED!C80</f>
        <v>-6.4931827601600114E-3</v>
      </c>
      <c r="D80" s="2">
        <f>PortfolioSORTED!D80</f>
        <v>1.1630796866427302</v>
      </c>
      <c r="E80" s="2">
        <f>PortfolioSORTED!E80</f>
        <v>1.7667735298355159E-3</v>
      </c>
      <c r="F80" s="2">
        <f>PortfolioSORTED!F80</f>
        <v>-5.5827496900945871E-3</v>
      </c>
      <c r="G80" s="3">
        <f t="shared" si="8"/>
        <v>-4.2745087825172323</v>
      </c>
      <c r="H80" s="3">
        <f t="shared" si="9"/>
        <v>765.66369975380553</v>
      </c>
      <c r="I80" s="3">
        <f>SUM(G$4:G80)</f>
        <v>111447.63269447775</v>
      </c>
      <c r="J80" s="3">
        <f>SUM(H$4:H80)</f>
        <v>3099032.4956621039</v>
      </c>
      <c r="K80" s="13">
        <f t="shared" si="10"/>
        <v>3.5944545597312423E-2</v>
      </c>
      <c r="L80" s="2">
        <f t="shared" si="11"/>
        <v>1</v>
      </c>
      <c r="M80" s="2">
        <f t="shared" si="13"/>
        <v>8.4084604266355056E-2</v>
      </c>
      <c r="N80" s="2">
        <f t="shared" si="14"/>
        <v>8.4084604266355056E-2</v>
      </c>
      <c r="O80" s="2">
        <f t="shared" si="15"/>
        <v>0</v>
      </c>
      <c r="P80" s="15">
        <f t="shared" si="12"/>
        <v>0</v>
      </c>
    </row>
    <row r="81" spans="1:16" x14ac:dyDescent="0.3">
      <c r="A81" s="9">
        <f>PortfolioSORTED!A81</f>
        <v>358567</v>
      </c>
      <c r="B81" s="2">
        <f>PortfolioSORTED!B81</f>
        <v>4.4611327192691598E-2</v>
      </c>
      <c r="C81" s="2">
        <f>PortfolioSORTED!C81</f>
        <v>-5.3886728073084048E-3</v>
      </c>
      <c r="D81" s="2">
        <f>PortfolioSORTED!D81</f>
        <v>0.92487426532033079</v>
      </c>
      <c r="E81" s="2">
        <f>PortfolioSORTED!E81</f>
        <v>4.8951080378099358E-5</v>
      </c>
      <c r="F81" s="2">
        <f>PortfolioSORTED!F81</f>
        <v>-5.8263842009292303E-3</v>
      </c>
      <c r="G81" s="3">
        <f t="shared" si="8"/>
        <v>-101.81276419673814</v>
      </c>
      <c r="H81" s="3">
        <f t="shared" si="9"/>
        <v>17474.433659987673</v>
      </c>
      <c r="I81" s="3">
        <f>SUM(G$4:G81)</f>
        <v>111345.81993028101</v>
      </c>
      <c r="J81" s="3">
        <f>SUM(H$4:H81)</f>
        <v>3116506.9293220914</v>
      </c>
      <c r="K81" s="13">
        <f t="shared" si="10"/>
        <v>3.5710447102210517E-2</v>
      </c>
      <c r="L81" s="2">
        <f t="shared" si="11"/>
        <v>1</v>
      </c>
      <c r="M81" s="2">
        <f t="shared" si="13"/>
        <v>8.4084604266355056E-2</v>
      </c>
      <c r="N81" s="2">
        <f t="shared" si="14"/>
        <v>8.4084604266355056E-2</v>
      </c>
      <c r="O81" s="2">
        <f t="shared" si="15"/>
        <v>0</v>
      </c>
      <c r="P81" s="15">
        <f t="shared" si="12"/>
        <v>0</v>
      </c>
    </row>
    <row r="82" spans="1:16" x14ac:dyDescent="0.3">
      <c r="A82" s="9">
        <f>PortfolioSORTED!A82</f>
        <v>464294</v>
      </c>
      <c r="B82" s="2">
        <f>PortfolioSORTED!B82</f>
        <v>3.7734552926119082E-2</v>
      </c>
      <c r="C82" s="2">
        <f>PortfolioSORTED!C82</f>
        <v>-1.2265447073880921E-2</v>
      </c>
      <c r="D82" s="2">
        <f>PortfolioSORTED!D82</f>
        <v>1.1630796866427302</v>
      </c>
      <c r="E82" s="2">
        <f>PortfolioSORTED!E82</f>
        <v>2.8547173093024247E-4</v>
      </c>
      <c r="F82" s="2">
        <f>PortfolioSORTED!F82</f>
        <v>-1.0545663564364673E-2</v>
      </c>
      <c r="G82" s="3">
        <f t="shared" si="8"/>
        <v>-49.972346798528932</v>
      </c>
      <c r="H82" s="3">
        <f t="shared" si="9"/>
        <v>4738.6631001004753</v>
      </c>
      <c r="I82" s="3">
        <f>SUM(G$4:G82)</f>
        <v>111295.84758348248</v>
      </c>
      <c r="J82" s="3">
        <f>SUM(H$4:H82)</f>
        <v>3121245.592422192</v>
      </c>
      <c r="K82" s="13">
        <f t="shared" si="10"/>
        <v>3.564025523573857E-2</v>
      </c>
      <c r="L82" s="2">
        <f t="shared" si="11"/>
        <v>1</v>
      </c>
      <c r="M82" s="2">
        <f t="shared" si="13"/>
        <v>8.4084604266355056E-2</v>
      </c>
      <c r="N82" s="2">
        <f t="shared" si="14"/>
        <v>8.4084604266355056E-2</v>
      </c>
      <c r="O82" s="2">
        <f t="shared" si="15"/>
        <v>0</v>
      </c>
      <c r="P82" s="15">
        <f t="shared" si="12"/>
        <v>0</v>
      </c>
    </row>
    <row r="83" spans="1:16" x14ac:dyDescent="0.3">
      <c r="A83" s="9">
        <f>PortfolioSORTED!A83</f>
        <v>505857</v>
      </c>
      <c r="B83" s="2">
        <f>PortfolioSORTED!B83</f>
        <v>3.7734552926119082E-2</v>
      </c>
      <c r="C83" s="2">
        <f>PortfolioSORTED!C83</f>
        <v>-1.2265447073880921E-2</v>
      </c>
      <c r="D83" s="2">
        <f>PortfolioSORTED!D83</f>
        <v>1.1630796866427302</v>
      </c>
      <c r="E83" s="2">
        <f>PortfolioSORTED!E83</f>
        <v>2.8547173093024247E-4</v>
      </c>
      <c r="F83" s="2">
        <f>PortfolioSORTED!F83</f>
        <v>-1.0545663564364673E-2</v>
      </c>
      <c r="G83" s="3">
        <f t="shared" si="8"/>
        <v>-49.972346798528932</v>
      </c>
      <c r="H83" s="3">
        <f t="shared" si="9"/>
        <v>4738.6631001004753</v>
      </c>
      <c r="I83" s="3">
        <f>SUM(G$4:G83)</f>
        <v>111245.87523668395</v>
      </c>
      <c r="J83" s="3">
        <f>SUM(H$4:H83)</f>
        <v>3125984.2555222926</v>
      </c>
      <c r="K83" s="13">
        <f t="shared" si="10"/>
        <v>3.5570276073404412E-2</v>
      </c>
      <c r="L83" s="2">
        <f t="shared" si="11"/>
        <v>1</v>
      </c>
      <c r="M83" s="2">
        <f t="shared" si="13"/>
        <v>8.4084604266355056E-2</v>
      </c>
      <c r="N83" s="2">
        <f t="shared" si="14"/>
        <v>8.4084604266355056E-2</v>
      </c>
      <c r="O83" s="2">
        <f t="shared" si="15"/>
        <v>0</v>
      </c>
      <c r="P83" s="15">
        <f t="shared" si="12"/>
        <v>0</v>
      </c>
    </row>
    <row r="84" spans="1:16" x14ac:dyDescent="0.3">
      <c r="A84" s="9">
        <f>PortfolioSORTED!A84</f>
        <v>4170</v>
      </c>
      <c r="B84" s="2">
        <f>PortfolioSORTED!B84</f>
        <v>3.6729074923347822E-2</v>
      </c>
      <c r="C84" s="2">
        <f>PortfolioSORTED!C84</f>
        <v>-1.3270925076652181E-2</v>
      </c>
      <c r="D84" s="2">
        <f>PortfolioSORTED!D84</f>
        <v>1.1956962507614315</v>
      </c>
      <c r="E84" s="2">
        <f>PortfolioSORTED!E84</f>
        <v>2.8662835101442129E-4</v>
      </c>
      <c r="F84" s="2">
        <f>PortfolioSORTED!F84</f>
        <v>-1.109891000176769E-2</v>
      </c>
      <c r="G84" s="3">
        <f t="shared" si="8"/>
        <v>-55.360871672776355</v>
      </c>
      <c r="H84" s="3">
        <f t="shared" si="9"/>
        <v>4987.9557239367832</v>
      </c>
      <c r="I84" s="3">
        <f>SUM(G$4:G84)</f>
        <v>111190.51436501117</v>
      </c>
      <c r="J84" s="3">
        <f>SUM(H$4:H84)</f>
        <v>3130972.2112462292</v>
      </c>
      <c r="K84" s="13">
        <f t="shared" si="10"/>
        <v>3.5495963201966581E-2</v>
      </c>
      <c r="L84" s="2">
        <f t="shared" si="11"/>
        <v>1</v>
      </c>
      <c r="M84" s="2">
        <f t="shared" si="13"/>
        <v>8.4084604266355056E-2</v>
      </c>
      <c r="N84" s="2">
        <f t="shared" si="14"/>
        <v>8.4084604266355056E-2</v>
      </c>
      <c r="O84" s="2">
        <f t="shared" si="15"/>
        <v>0</v>
      </c>
      <c r="P84" s="15">
        <f t="shared" si="12"/>
        <v>0</v>
      </c>
    </row>
    <row r="85" spans="1:16" x14ac:dyDescent="0.3">
      <c r="A85" s="9">
        <f>PortfolioSORTED!A85</f>
        <v>754923</v>
      </c>
      <c r="B85" s="2">
        <f>PortfolioSORTED!B85</f>
        <v>3.6729074923347864E-2</v>
      </c>
      <c r="C85" s="2">
        <f>PortfolioSORTED!C85</f>
        <v>-1.3270925076652139E-2</v>
      </c>
      <c r="D85" s="2">
        <f>PortfolioSORTED!D85</f>
        <v>1.1630796866427302</v>
      </c>
      <c r="E85" s="2">
        <f>PortfolioSORTED!E85</f>
        <v>3.2045964602148695E-4</v>
      </c>
      <c r="F85" s="2">
        <f>PortfolioSORTED!F85</f>
        <v>-1.1410159793056934E-2</v>
      </c>
      <c r="G85" s="3">
        <f t="shared" si="8"/>
        <v>-48.165638236325044</v>
      </c>
      <c r="H85" s="3">
        <f t="shared" si="9"/>
        <v>4221.2939266314015</v>
      </c>
      <c r="I85" s="3">
        <f>SUM(G$4:G85)</f>
        <v>111142.34872677484</v>
      </c>
      <c r="J85" s="3">
        <f>SUM(H$4:H85)</f>
        <v>3135193.5051728608</v>
      </c>
      <c r="K85" s="13">
        <f t="shared" si="10"/>
        <v>3.5432838185921078E-2</v>
      </c>
      <c r="L85" s="2">
        <f t="shared" si="11"/>
        <v>1</v>
      </c>
      <c r="M85" s="2">
        <f t="shared" si="13"/>
        <v>8.4084604266355056E-2</v>
      </c>
      <c r="N85" s="2">
        <f t="shared" si="14"/>
        <v>8.4084604266355056E-2</v>
      </c>
      <c r="O85" s="2">
        <f t="shared" si="15"/>
        <v>0</v>
      </c>
      <c r="P85" s="15">
        <f t="shared" si="12"/>
        <v>0</v>
      </c>
    </row>
    <row r="86" spans="1:16" x14ac:dyDescent="0.3">
      <c r="A86" s="9">
        <f>PortfolioSORTED!A86</f>
        <v>13279</v>
      </c>
      <c r="B86" s="2">
        <f>PortfolioSORTED!B86</f>
        <v>3.3468879796071486E-2</v>
      </c>
      <c r="C86" s="2">
        <f>PortfolioSORTED!C86</f>
        <v>-1.6531120203928516E-2</v>
      </c>
      <c r="D86" s="2">
        <f>PortfolioSORTED!D86</f>
        <v>1.1956962507614315</v>
      </c>
      <c r="E86" s="2">
        <f>PortfolioSORTED!E86</f>
        <v>3.3861570181434163E-3</v>
      </c>
      <c r="F86" s="2">
        <f>PortfolioSORTED!F86</f>
        <v>-1.3825518139244253E-2</v>
      </c>
      <c r="G86" s="3">
        <f t="shared" si="8"/>
        <v>-5.8373543644947139</v>
      </c>
      <c r="H86" s="3">
        <f t="shared" si="9"/>
        <v>422.21595644398775</v>
      </c>
      <c r="I86" s="3">
        <f>SUM(G$4:G86)</f>
        <v>111136.51137241034</v>
      </c>
      <c r="J86" s="3">
        <f>SUM(H$4:H86)</f>
        <v>3135615.7211293047</v>
      </c>
      <c r="K86" s="13">
        <f t="shared" si="10"/>
        <v>3.5426208659976616E-2</v>
      </c>
      <c r="L86" s="2">
        <f t="shared" si="11"/>
        <v>1</v>
      </c>
      <c r="M86" s="2">
        <f t="shared" si="13"/>
        <v>8.4084604266355056E-2</v>
      </c>
      <c r="N86" s="2">
        <f t="shared" si="14"/>
        <v>8.4084604266355056E-2</v>
      </c>
      <c r="O86" s="2">
        <f t="shared" si="15"/>
        <v>0</v>
      </c>
      <c r="P86" s="15">
        <f t="shared" si="12"/>
        <v>0</v>
      </c>
    </row>
    <row r="87" spans="1:16" x14ac:dyDescent="0.3">
      <c r="A87" s="9">
        <f>PortfolioSORTED!A87</f>
        <v>415638</v>
      </c>
      <c r="B87" s="2">
        <f>PortfolioSORTED!B87</f>
        <v>3.6729074923347822E-2</v>
      </c>
      <c r="C87" s="2">
        <f>PortfolioSORTED!C87</f>
        <v>-1.3270925076652181E-2</v>
      </c>
      <c r="D87" s="2">
        <f>PortfolioSORTED!D87</f>
        <v>0.92487426532033079</v>
      </c>
      <c r="E87" s="2">
        <f>PortfolioSORTED!E87</f>
        <v>7.8454845770206589E-7</v>
      </c>
      <c r="F87" s="2">
        <f>PortfolioSORTED!F87</f>
        <v>-1.4348896465462564E-2</v>
      </c>
      <c r="G87" s="3">
        <f t="shared" si="8"/>
        <v>-15644.58760946401</v>
      </c>
      <c r="H87" s="3">
        <f t="shared" si="9"/>
        <v>1090299.0099008759</v>
      </c>
      <c r="I87" s="3">
        <f>SUM(G$4:G87)</f>
        <v>95491.923762946331</v>
      </c>
      <c r="J87" s="3">
        <f>SUM(H$4:H87)</f>
        <v>4225914.7310301811</v>
      </c>
      <c r="K87" s="13">
        <f t="shared" si="10"/>
        <v>2.2588668919431353E-2</v>
      </c>
      <c r="L87" s="2">
        <f t="shared" si="11"/>
        <v>1</v>
      </c>
      <c r="M87" s="2">
        <f t="shared" si="13"/>
        <v>8.4084604266355056E-2</v>
      </c>
      <c r="N87" s="2">
        <f t="shared" si="14"/>
        <v>8.4084604266355056E-2</v>
      </c>
      <c r="O87" s="2">
        <f t="shared" si="15"/>
        <v>0</v>
      </c>
      <c r="P87" s="15">
        <f t="shared" si="12"/>
        <v>0</v>
      </c>
    </row>
    <row r="88" spans="1:16" x14ac:dyDescent="0.3">
      <c r="A88" s="9">
        <f>PortfolioSORTED!A88</f>
        <v>223333</v>
      </c>
      <c r="B88" s="2">
        <f>PortfolioSORTED!B88</f>
        <v>3.1661700182677853E-2</v>
      </c>
      <c r="C88" s="2">
        <f>PortfolioSORTED!C88</f>
        <v>-1.833829981732215E-2</v>
      </c>
      <c r="D88" s="2">
        <f>PortfolioSORTED!D88</f>
        <v>1.1956962507614315</v>
      </c>
      <c r="E88" s="2">
        <f>PortfolioSORTED!E88</f>
        <v>8.2270871534894632E-4</v>
      </c>
      <c r="F88" s="2">
        <f>PortfolioSORTED!F88</f>
        <v>-1.53369217354693E-2</v>
      </c>
      <c r="G88" s="3">
        <f t="shared" si="8"/>
        <v>-26.652247542571534</v>
      </c>
      <c r="H88" s="3">
        <f t="shared" si="9"/>
        <v>1737.783370240038</v>
      </c>
      <c r="I88" s="3">
        <f>SUM(G$4:G88)</f>
        <v>95465.271515403758</v>
      </c>
      <c r="J88" s="3">
        <f>SUM(H$4:H88)</f>
        <v>4227652.5144004207</v>
      </c>
      <c r="K88" s="13">
        <f t="shared" si="10"/>
        <v>2.2573085114719678E-2</v>
      </c>
      <c r="L88" s="2">
        <f t="shared" si="11"/>
        <v>1</v>
      </c>
      <c r="M88" s="2">
        <f t="shared" si="13"/>
        <v>8.4084604266355056E-2</v>
      </c>
      <c r="N88" s="2">
        <f t="shared" si="14"/>
        <v>8.4084604266355056E-2</v>
      </c>
      <c r="O88" s="2">
        <f t="shared" si="15"/>
        <v>0</v>
      </c>
      <c r="P88" s="15">
        <f t="shared" si="12"/>
        <v>0</v>
      </c>
    </row>
    <row r="89" spans="1:16" x14ac:dyDescent="0.3">
      <c r="A89" s="9">
        <f>PortfolioSORTED!A89</f>
        <v>502209</v>
      </c>
      <c r="B89" s="2">
        <f>PortfolioSORTED!B89</f>
        <v>3.4426924103971253E-2</v>
      </c>
      <c r="C89" s="2">
        <f>PortfolioSORTED!C89</f>
        <v>-1.557307589602875E-2</v>
      </c>
      <c r="D89" s="2">
        <f>PortfolioSORTED!D89</f>
        <v>0.98396987427248095</v>
      </c>
      <c r="E89" s="2">
        <f>PortfolioSORTED!E89</f>
        <v>2.8000605838263888E-3</v>
      </c>
      <c r="F89" s="2">
        <f>PortfolioSORTED!F89</f>
        <v>-1.5826781188339769E-2</v>
      </c>
      <c r="G89" s="3">
        <f t="shared" si="8"/>
        <v>-5.472537851488612</v>
      </c>
      <c r="H89" s="3">
        <f t="shared" si="9"/>
        <v>345.77705892089108</v>
      </c>
      <c r="I89" s="3">
        <f>SUM(G$4:G89)</f>
        <v>95459.798977552273</v>
      </c>
      <c r="J89" s="3">
        <f>SUM(H$4:H89)</f>
        <v>4227998.2914593415</v>
      </c>
      <c r="K89" s="13">
        <f t="shared" si="10"/>
        <v>2.256994579253694E-2</v>
      </c>
      <c r="L89" s="2">
        <f t="shared" si="11"/>
        <v>1</v>
      </c>
      <c r="M89" s="2">
        <f t="shared" si="13"/>
        <v>8.4084604266355056E-2</v>
      </c>
      <c r="N89" s="2">
        <f t="shared" si="14"/>
        <v>8.4084604266355056E-2</v>
      </c>
      <c r="O89" s="2">
        <f t="shared" si="15"/>
        <v>0</v>
      </c>
      <c r="P89" s="15">
        <f t="shared" si="12"/>
        <v>0</v>
      </c>
    </row>
    <row r="90" spans="1:16" x14ac:dyDescent="0.3">
      <c r="A90" s="9">
        <f>PortfolioSORTED!A90</f>
        <v>1884</v>
      </c>
      <c r="B90" s="2">
        <f>PortfolioSORTED!B90</f>
        <v>3.1924921985321437E-2</v>
      </c>
      <c r="C90" s="2">
        <f>PortfolioSORTED!C90</f>
        <v>-1.8075078014678565E-2</v>
      </c>
      <c r="D90" s="2">
        <f>PortfolioSORTED!D90</f>
        <v>0.98396987427248095</v>
      </c>
      <c r="E90" s="2">
        <f>PortfolioSORTED!E90</f>
        <v>4.9835609200906995E-3</v>
      </c>
      <c r="F90" s="2">
        <f>PortfolioSORTED!F90</f>
        <v>-1.8369544116422019E-2</v>
      </c>
      <c r="G90" s="3">
        <f t="shared" si="8"/>
        <v>-3.5688000060095306</v>
      </c>
      <c r="H90" s="3">
        <f t="shared" si="9"/>
        <v>194.27809331528769</v>
      </c>
      <c r="I90" s="3">
        <f>SUM(G$4:G90)</f>
        <v>95456.230177546269</v>
      </c>
      <c r="J90" s="3">
        <f>SUM(H$4:H90)</f>
        <v>4228192.5695526572</v>
      </c>
      <c r="K90" s="13">
        <f t="shared" si="10"/>
        <v>2.2568065366257634E-2</v>
      </c>
      <c r="L90" s="2">
        <f t="shared" si="11"/>
        <v>1</v>
      </c>
      <c r="M90" s="2">
        <f t="shared" si="13"/>
        <v>8.4084604266355056E-2</v>
      </c>
      <c r="N90" s="2">
        <f t="shared" si="14"/>
        <v>8.4084604266355056E-2</v>
      </c>
      <c r="O90" s="2">
        <f t="shared" si="15"/>
        <v>0</v>
      </c>
      <c r="P90" s="15">
        <f t="shared" si="12"/>
        <v>0</v>
      </c>
    </row>
    <row r="91" spans="1:16" x14ac:dyDescent="0.3">
      <c r="A91" s="9">
        <f>PortfolioSORTED!A91</f>
        <v>8060</v>
      </c>
      <c r="B91" s="2">
        <f>PortfolioSORTED!B91</f>
        <v>2.5775387504623135E-2</v>
      </c>
      <c r="C91" s="2">
        <f>PortfolioSORTED!C91</f>
        <v>-2.4224612495376868E-2</v>
      </c>
      <c r="D91" s="2">
        <f>PortfolioSORTED!D91</f>
        <v>0.92487426532033079</v>
      </c>
      <c r="E91" s="2">
        <f>PortfolioSORTED!E91</f>
        <v>7.0880094814381941E-3</v>
      </c>
      <c r="F91" s="2">
        <f>PortfolioSORTED!F91</f>
        <v>-2.6192330572617519E-2</v>
      </c>
      <c r="G91" s="3">
        <f t="shared" si="8"/>
        <v>-3.1609326628306587</v>
      </c>
      <c r="H91" s="3">
        <f t="shared" si="9"/>
        <v>120.68161151475464</v>
      </c>
      <c r="I91" s="3">
        <f>SUM(G$4:G91)</f>
        <v>95453.069244883445</v>
      </c>
      <c r="J91" s="3">
        <f>SUM(H$4:H91)</f>
        <v>4228313.2511641718</v>
      </c>
      <c r="K91" s="13">
        <f t="shared" si="10"/>
        <v>2.2566674177737174E-2</v>
      </c>
      <c r="L91" s="2">
        <f t="shared" si="11"/>
        <v>1</v>
      </c>
      <c r="M91" s="2">
        <f t="shared" si="13"/>
        <v>8.4084604266355056E-2</v>
      </c>
      <c r="N91" s="2">
        <f t="shared" si="14"/>
        <v>8.4084604266355056E-2</v>
      </c>
      <c r="O91" s="2">
        <f t="shared" si="15"/>
        <v>0</v>
      </c>
      <c r="P91" s="15">
        <f t="shared" si="12"/>
        <v>0</v>
      </c>
    </row>
    <row r="92" spans="1:16" x14ac:dyDescent="0.3">
      <c r="A92" s="9">
        <f>PortfolioSORTED!A92</f>
        <v>690591</v>
      </c>
      <c r="B92" s="2">
        <f>PortfolioSORTED!B92</f>
        <v>1.8706394982703087E-2</v>
      </c>
      <c r="C92" s="2">
        <f>PortfolioSORTED!C92</f>
        <v>-3.1293605017296916E-2</v>
      </c>
      <c r="D92" s="2">
        <f>PortfolioSORTED!D92</f>
        <v>1.1630796866427302</v>
      </c>
      <c r="E92" s="2">
        <f>PortfolioSORTED!E92</f>
        <v>3.9242614259391321E-3</v>
      </c>
      <c r="F92" s="2">
        <f>PortfolioSORTED!F92</f>
        <v>-2.6905813399275325E-2</v>
      </c>
      <c r="G92" s="3">
        <f t="shared" si="8"/>
        <v>-9.2748551553822018</v>
      </c>
      <c r="H92" s="3">
        <f t="shared" si="9"/>
        <v>344.71565745832493</v>
      </c>
      <c r="I92" s="3">
        <f>SUM(G$4:G92)</f>
        <v>95443.794389728064</v>
      </c>
      <c r="J92" s="3">
        <f>SUM(H$4:H92)</f>
        <v>4228657.9668216305</v>
      </c>
      <c r="K92" s="13">
        <f t="shared" si="10"/>
        <v>2.2562642674366366E-2</v>
      </c>
      <c r="L92" s="2">
        <f t="shared" si="11"/>
        <v>1</v>
      </c>
      <c r="M92" s="2">
        <f t="shared" si="13"/>
        <v>8.4084604266355056E-2</v>
      </c>
      <c r="N92" s="2">
        <f t="shared" si="14"/>
        <v>8.4084604266355056E-2</v>
      </c>
      <c r="O92" s="2">
        <f t="shared" si="15"/>
        <v>0</v>
      </c>
      <c r="P92" s="15">
        <f t="shared" si="12"/>
        <v>0</v>
      </c>
    </row>
    <row r="93" spans="1:16" x14ac:dyDescent="0.3">
      <c r="A93" s="9">
        <f>PortfolioSORTED!A93</f>
        <v>714142</v>
      </c>
      <c r="B93" s="2">
        <f>PortfolioSORTED!B93</f>
        <v>2.4750825785052933E-2</v>
      </c>
      <c r="C93" s="2">
        <f>PortfolioSORTED!C93</f>
        <v>-2.524917421494707E-2</v>
      </c>
      <c r="D93" s="2">
        <f>PortfolioSORTED!D93</f>
        <v>0.92487426532033079</v>
      </c>
      <c r="E93" s="2">
        <f>PortfolioSORTED!E93</f>
        <v>4.3253632388653577E-3</v>
      </c>
      <c r="F93" s="2">
        <f>PortfolioSORTED!F93</f>
        <v>-2.7300115444559379E-2</v>
      </c>
      <c r="G93" s="3">
        <f t="shared" si="8"/>
        <v>-5.3989249370233372</v>
      </c>
      <c r="H93" s="3">
        <f t="shared" si="9"/>
        <v>197.76198192228838</v>
      </c>
      <c r="I93" s="3">
        <f>SUM(G$4:G93)</f>
        <v>95438.395464791043</v>
      </c>
      <c r="J93" s="3">
        <f>SUM(H$4:H93)</f>
        <v>4228855.7288035527</v>
      </c>
      <c r="K93" s="13">
        <f t="shared" si="10"/>
        <v>2.2560311680829344E-2</v>
      </c>
      <c r="L93" s="2">
        <f t="shared" si="11"/>
        <v>1</v>
      </c>
      <c r="M93" s="2">
        <f t="shared" si="13"/>
        <v>8.4084604266355056E-2</v>
      </c>
      <c r="N93" s="2">
        <f t="shared" si="14"/>
        <v>8.4084604266355056E-2</v>
      </c>
      <c r="O93" s="2">
        <f t="shared" si="15"/>
        <v>0</v>
      </c>
      <c r="P93" s="15">
        <f t="shared" si="12"/>
        <v>0</v>
      </c>
    </row>
    <row r="94" spans="1:16" x14ac:dyDescent="0.3">
      <c r="A94" s="9">
        <f>PortfolioSORTED!A94</f>
        <v>460088</v>
      </c>
      <c r="B94" s="2">
        <f>PortfolioSORTED!B94</f>
        <v>1.5973977501400047E-2</v>
      </c>
      <c r="C94" s="2">
        <f>PortfolioSORTED!C94</f>
        <v>-3.4026022498599956E-2</v>
      </c>
      <c r="D94" s="2">
        <f>PortfolioSORTED!D94</f>
        <v>0.92487426532033079</v>
      </c>
      <c r="E94" s="2">
        <f>PortfolioSORTED!E94</f>
        <v>4.6832616463438466E-4</v>
      </c>
      <c r="F94" s="2">
        <f>PortfolioSORTED!F94</f>
        <v>-3.6789890014741651E-2</v>
      </c>
      <c r="G94" s="3">
        <f t="shared" si="8"/>
        <v>-67.19631516794216</v>
      </c>
      <c r="H94" s="3">
        <f t="shared" si="9"/>
        <v>1826.4886125241665</v>
      </c>
      <c r="I94" s="3">
        <f>SUM(G$4:G94)</f>
        <v>95371.199149623106</v>
      </c>
      <c r="J94" s="3">
        <f>SUM(H$4:H94)</f>
        <v>4230682.2174160769</v>
      </c>
      <c r="K94" s="13">
        <f t="shared" si="10"/>
        <v>2.2534697901410165E-2</v>
      </c>
      <c r="L94" s="2">
        <f t="shared" si="11"/>
        <v>1</v>
      </c>
      <c r="M94" s="2">
        <f t="shared" si="13"/>
        <v>8.4084604266355056E-2</v>
      </c>
      <c r="N94" s="2">
        <f t="shared" si="14"/>
        <v>8.4084604266355056E-2</v>
      </c>
      <c r="O94" s="2">
        <f t="shared" si="15"/>
        <v>0</v>
      </c>
      <c r="P94" s="15">
        <f t="shared" si="12"/>
        <v>0</v>
      </c>
    </row>
    <row r="95" spans="1:16" x14ac:dyDescent="0.3">
      <c r="A95" s="9">
        <f>PortfolioSORTED!A95</f>
        <v>262863</v>
      </c>
      <c r="B95" s="2">
        <f>PortfolioSORTED!B95</f>
        <v>1.3226663550054054E-2</v>
      </c>
      <c r="C95" s="2">
        <f>PortfolioSORTED!C95</f>
        <v>-3.6773336449945945E-2</v>
      </c>
      <c r="D95" s="2">
        <f>PortfolioSORTED!D95</f>
        <v>0.92487426532033079</v>
      </c>
      <c r="E95" s="2">
        <f>PortfolioSORTED!E95</f>
        <v>9.35844205041453E-3</v>
      </c>
      <c r="F95" s="2">
        <f>PortfolioSORTED!F95</f>
        <v>-3.9760362925883204E-2</v>
      </c>
      <c r="G95" s="3">
        <f t="shared" si="8"/>
        <v>-3.6342280423710696</v>
      </c>
      <c r="H95" s="3">
        <f t="shared" si="9"/>
        <v>91.403291492725771</v>
      </c>
      <c r="I95" s="3">
        <f>SUM(G$4:G95)</f>
        <v>95367.564921580735</v>
      </c>
      <c r="J95" s="3">
        <f>SUM(H$4:H95)</f>
        <v>4230773.6207075696</v>
      </c>
      <c r="K95" s="13">
        <f t="shared" si="10"/>
        <v>2.2533352535041261E-2</v>
      </c>
      <c r="L95" s="2">
        <f t="shared" si="11"/>
        <v>1</v>
      </c>
      <c r="M95" s="2">
        <f t="shared" si="13"/>
        <v>8.4084604266355056E-2</v>
      </c>
      <c r="N95" s="2">
        <f t="shared" si="14"/>
        <v>8.4084604266355056E-2</v>
      </c>
      <c r="O95" s="2">
        <f t="shared" si="15"/>
        <v>0</v>
      </c>
      <c r="P95" s="15">
        <f t="shared" si="12"/>
        <v>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PortfolioSORTED</vt:lpstr>
      <vt:lpstr>Portfolio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2965</cp:lastModifiedBy>
  <dcterms:created xsi:type="dcterms:W3CDTF">1997-01-24T12:53:32Z</dcterms:created>
  <dcterms:modified xsi:type="dcterms:W3CDTF">2021-02-19T08:31:00Z</dcterms:modified>
</cp:coreProperties>
</file>