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stas\Desktop\ΤΟΠΑ SKYPE1\"/>
    </mc:Choice>
  </mc:AlternateContent>
  <xr:revisionPtr revIDLastSave="0" documentId="13_ncr:1_{18A907CC-B469-4732-B945-D62C92D04C6B}" xr6:coauthVersionLast="46" xr6:coauthVersionMax="46" xr10:uidLastSave="{00000000-0000-0000-0000-000000000000}"/>
  <bookViews>
    <workbookView xWindow="-120" yWindow="-120" windowWidth="24240" windowHeight="13140" xr2:uid="{610AE375-22F9-464E-A09F-1C5B68E92EF0}"/>
  </bookViews>
  <sheets>
    <sheet name="ΙΣΟΛΟΓΙΣΜΟΣ" sheetId="18" r:id="rId1"/>
    <sheet name="ΚΑΧ" sheetId="1" r:id="rId2"/>
  </sheets>
  <calcPr calcId="191029" iterate="1" iterateCount="10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1" l="1"/>
  <c r="G30" i="1"/>
  <c r="G29" i="1"/>
  <c r="D14" i="18"/>
  <c r="G27" i="1"/>
  <c r="G26" i="1"/>
  <c r="B17" i="18"/>
  <c r="G24" i="1"/>
  <c r="G23" i="1"/>
  <c r="G21" i="1"/>
  <c r="G19" i="1"/>
  <c r="G16" i="1"/>
  <c r="G14" i="1"/>
  <c r="D32" i="18"/>
  <c r="G12" i="1"/>
  <c r="G10" i="1"/>
  <c r="B21" i="1"/>
  <c r="G9" i="1"/>
  <c r="B19" i="1"/>
  <c r="G8" i="1"/>
  <c r="B16" i="1"/>
  <c r="G7" i="1"/>
  <c r="B14" i="1"/>
  <c r="G6" i="1"/>
  <c r="B4" i="1"/>
</calcChain>
</file>

<file path=xl/sharedStrings.xml><?xml version="1.0" encoding="utf-8"?>
<sst xmlns="http://schemas.openxmlformats.org/spreadsheetml/2006/main" count="170" uniqueCount="118">
  <si>
    <t>(-) ΚΟΣΤΟΣ ΠΩΛΗΘΕΝΤΩΝ</t>
  </si>
  <si>
    <t>ΜΙΚΤΟ ΚΕΡΔΟΣ</t>
  </si>
  <si>
    <t>ΕΣΟΔΑ ΠΑΡΕΠΟΜΕΝΩΝ ΑΣΧΟΛΕΙΩΝ</t>
  </si>
  <si>
    <t>ΕΣΟΔΑ ΜΙΣΘΩΜΑΤΩΝ</t>
  </si>
  <si>
    <t>ΠΡΟΜΗΘΕΙΕΣ - ΜΕΣΙΤΕΙΕΣ</t>
  </si>
  <si>
    <t>ΑΜΟΙΒΕΣ ΠΡΟΣΩΠΙΚΟΥ</t>
  </si>
  <si>
    <t>ΑΜΟΙΒΕΣ ΤΡΙΤΩΝ</t>
  </si>
  <si>
    <t>ΠΑΡΟΧΕΣ ΤΡΙΤΩΝ</t>
  </si>
  <si>
    <t>ΔΙΑΦΟΡΑ ΕΞΟΔΑ</t>
  </si>
  <si>
    <t>ΛΕΙΤΟΥΡΓΙΕΣ</t>
  </si>
  <si>
    <t>ΕΞΟΔΑ ΛΕΙΤΟΥΡΓΙΑΣ ΔΙΑΘΕΣΕΩΣ</t>
  </si>
  <si>
    <t>ΕΞΟΔΑ ΔΙΟΙΚΗΤΙΚΗΣ ΛΕΙΤΟΥΡΓΙΑΣ</t>
  </si>
  <si>
    <t>ΕΞΟΔΑ ΕΡΕΥΝΑΣ &amp; ΑΝΑΠΤΥΞΗΣ</t>
  </si>
  <si>
    <t>ΚΕΡΔΗ/ΖΗΜΙΕΣ ΠΡΟ ΦΟΡΩΝ ΤΟΚΩΝ &amp; ΑΠΟΣΒΕΣΕΩΝ</t>
  </si>
  <si>
    <t>EBITDA</t>
  </si>
  <si>
    <t>(+) ΛΟΙΠΑ ΛΕΙΤΟΥΡΓΙΚΑ ΕΣΟΔΑ</t>
  </si>
  <si>
    <t>(-) ΛΟΙΠΑ ΛΕΙΤΟΥΡΓΙΚΑ ΕΞΟΔΑ</t>
  </si>
  <si>
    <t xml:space="preserve">(-) ΑΠΟΣΒΕΣΕΙΣ </t>
  </si>
  <si>
    <t>ΚΕΡΔΗ/ΖΗΜΙΕΣ ΠΡΟ ΦΟΡΩΝ &amp; ΤΟΚΩΝ</t>
  </si>
  <si>
    <t>ΕΒΙΤ</t>
  </si>
  <si>
    <t>(+) ΤΟΚΟΙ ΕΣΟΔΑ - ΤΟΚΟΙ ΠΙΣΤΩΤΙΚΟΙ</t>
  </si>
  <si>
    <t>(-) ΤΟΚΟΙ ΕΞΟΔΑ - ΤΟΚΟΙ ΧΡΕΩΣΤΙΚΟΙ</t>
  </si>
  <si>
    <t>ΧΡΗΜΑΤΟΟΙΚΟΝΟΜΙΚΗ ΛΕΙΤΟΥΡΓΙΑ</t>
  </si>
  <si>
    <t>ΚΕΡΖΗ/ΖΗΜΙΕΣ ΠΡΟ ΦΟΡΩΝ</t>
  </si>
  <si>
    <t>EBT</t>
  </si>
  <si>
    <t>(-) ΦΟΡΟΙ</t>
  </si>
  <si>
    <t>ΚΕΡΔΗ/ΖΗΜΙΕΣ ΜΕΤΑ ΑΠΌ ΦΟΡΟΥΣ</t>
  </si>
  <si>
    <t xml:space="preserve">PAT - EAT- NI </t>
  </si>
  <si>
    <t>ΜΗΧΑΝΗΜΑΤΑ</t>
  </si>
  <si>
    <t>ΤΑΜΕΙΟ</t>
  </si>
  <si>
    <t>ΠΕΛΑΤΕΣ</t>
  </si>
  <si>
    <t>ΠΡΟΜΗΘΕΥΤΕΣ</t>
  </si>
  <si>
    <t>ΜΕΤΑΦΟΡΙΚΑ ΜΕΣΑ</t>
  </si>
  <si>
    <t>ΠΙΣΤΩΤΕΣ</t>
  </si>
  <si>
    <t>ΧΡΕΩΣΤΕΣ</t>
  </si>
  <si>
    <t>ΑΠΟΘΕΜΑΤΙΚΑ</t>
  </si>
  <si>
    <t>ΑΠΟΘΕΜΑΤΑ</t>
  </si>
  <si>
    <t>ΕΜΠΟΡΕΥΜΑΤΑ</t>
  </si>
  <si>
    <t>ΠΡΟΙΟΝΤΑ</t>
  </si>
  <si>
    <t>ΕΝΕΡΓΗΤΙΚΟ</t>
  </si>
  <si>
    <t>ΚΑΧ</t>
  </si>
  <si>
    <t>ΙΣΟΛΟΓΙΣΜΟΣ</t>
  </si>
  <si>
    <t>ΣΥΝΟΛΟ ΠΑΓΙΟΥ ΕΝΕΡΓΗΤΙΚΟΥ</t>
  </si>
  <si>
    <t>ΣΥΝΟΛΟ ΕΝΕΡΓΗΤΙΚΟΥ</t>
  </si>
  <si>
    <t>ΣΥΝΟΛΟ ΠΑΘΗΤΙΚΟΥ</t>
  </si>
  <si>
    <t>ΣΥΝΟΛΟ ΠΑΘΗΤΙΚΟΥ + ΚΘ</t>
  </si>
  <si>
    <t>ΜΑΚΡΟΠΡΟΘΕΣΜΕΣ ΥΠΟΧΡΕΩΣΕΙΣ</t>
  </si>
  <si>
    <t>ΧΡΕΟΓΡΑΦΑ</t>
  </si>
  <si>
    <t xml:space="preserve">     ΠΑΓΙΟ ΕΝΕΡΓΗΤΙΚΟ</t>
  </si>
  <si>
    <t>ΑΥΛΑ ΣΤΟΙΧΕΙΑ -ΑΥΛΟ ΕΝΕΡΓΗΤΙΚΟ</t>
  </si>
  <si>
    <t xml:space="preserve">ΕΝΣΩΜΑΤΑ ΠΑΓΙΑ ΣΤΟΙΧΕΙΑ ΣΤΟΙΧΕΙΑ </t>
  </si>
  <si>
    <t>ΓΗΠΕΔΑ-ΟΙΚΟΠΕΔΑ</t>
  </si>
  <si>
    <t>ΚΤΗΡΙΑ</t>
  </si>
  <si>
    <t>ΕΠΙΠΛΑ-ΛΟΙΠΟΣ ΕΞΟΠΛΙΣΜΟΣ</t>
  </si>
  <si>
    <t>(-) ΑΠΟΣΒΕΣΜΕΝΑ ΠΑΓΙΑ</t>
  </si>
  <si>
    <t xml:space="preserve">   ΣΥΜΜΕΤΟΧΕΣ - ΛΟΙΠΕΣ ΜΑΚ.ΑΠΑΙΤΗΣΕΙΣ</t>
  </si>
  <si>
    <t xml:space="preserve">   ΚΥΚΛΟΦΟΡΟΥΝ ΕΝΕΡΓΗΤΙΚΟ</t>
  </si>
  <si>
    <t>Α&amp;Β ΥΛΕΣ</t>
  </si>
  <si>
    <t>ΛΟΙΠΑ ΑΠΟΘΕΜΑΤΑ</t>
  </si>
  <si>
    <t>ΑΠΑΙΤΗΣΕΙΣ</t>
  </si>
  <si>
    <t>ΑΞΙΕΣ ΕΙΣΠΡΑΚΤΕΕΣ</t>
  </si>
  <si>
    <t>ΔΙΑΘΕΣΙΜΑ</t>
  </si>
  <si>
    <t>ΚΤΘ</t>
  </si>
  <si>
    <t>ΣΥΝΟΛΟ ΚΥΚΛΟΦ. ΕΝΕΡΓΗΤΙΚΟΥ</t>
  </si>
  <si>
    <t>ΚΕΦΑΛΑΙΑ</t>
  </si>
  <si>
    <t>ΚΕΡΔΗ / ΖΗΜΙΕΣ ΕΙΣ ΝΈΟ</t>
  </si>
  <si>
    <t>ΠΑΡΕΛΘΟΥΣΩΝ ΧΡΗΣΕΩΝ</t>
  </si>
  <si>
    <t xml:space="preserve"> ΤΡΕΧΟΥΣΑΣ ΧΡΗΣΗΣ</t>
  </si>
  <si>
    <t>(+) ΕΣΟΔΑ</t>
  </si>
  <si>
    <t>(-) ΕΞΟΔΑ</t>
  </si>
  <si>
    <t>ΣΥΝΟΛΟ ΙΔΙΩΝ ΚΕΦΑΛΑΙΩΝ</t>
  </si>
  <si>
    <t xml:space="preserve">   ΙΔΙΑ ΚΕΦΑΛΑΙΑ - ΚΘ</t>
  </si>
  <si>
    <t xml:space="preserve">    ΠΑΘΗΤΙΚΟ</t>
  </si>
  <si>
    <t>ΟΜΟΛΟΓΙΑ ΔΑΝΕΙΑ -ΕΚΔΟΤΗΣ Η ΕΠΙΧ.</t>
  </si>
  <si>
    <t>ΜΑΚΡΟΠΡΟΘΕΣΜΑ ΔΑΝΕΙΑ</t>
  </si>
  <si>
    <t>ΛΟΙΠΕΣ ΜΑΚΡΟΠΡ. ΥΠΟΧΡΕΩΣΕΙΣ</t>
  </si>
  <si>
    <t>ΒΡΑΧΥΠΡΟΘΣΜΟ ΠΑΘΗΤΙΚΟ</t>
  </si>
  <si>
    <t>ΑΞΙΕΣ ΠΛΗΡΩΤΕΕΣ</t>
  </si>
  <si>
    <t>ΤΡΑΠΕΖΕΣ-ΔΑΝΕΙΑ</t>
  </si>
  <si>
    <t>ΥΠΟΧΡΕΩΣΕΙΣ ΣΕ ΦΟΡΟΥΣ</t>
  </si>
  <si>
    <t>ΥΠΟΧΡΕΩΣΕΙΣ ΣΕ ΑΣΦΑΛΙΣΤΙΚΟΥΣ ΟΡΓΑΝΙΣΜΟΥΣ</t>
  </si>
  <si>
    <t>ΧΧΧΧΧΧ</t>
  </si>
  <si>
    <t>ΧΧΧΧΧ</t>
  </si>
  <si>
    <t>ΚΥΚΛΟΣ ΕΡΓΑΣΙΩΝ - ΤΖΙΡΟΣ - ΠΩΛΗΣΕΙΣ</t>
  </si>
  <si>
    <t>(+) ΠΩΛΗΣΕΙΣ ΑΠΟΘΕΜΑΤΩΝ - ΕΜΠΟΡΕΥΜΑΤΩΝ</t>
  </si>
  <si>
    <t>ΖΖΖΖΖ</t>
  </si>
  <si>
    <t>ΑΡΙΘΜΟΔΕΊΚΤΕΣ</t>
  </si>
  <si>
    <t>1. ΚΕΡΔΟΦΟΡΙΑ</t>
  </si>
  <si>
    <t>1. Συντελεστής Μικτού Κέρδους</t>
  </si>
  <si>
    <t>ΣΜΚ=Μικτό Κέρδος/Πωλήσεις</t>
  </si>
  <si>
    <t>2. EBITDA</t>
  </si>
  <si>
    <t>3. EBIT</t>
  </si>
  <si>
    <t>4.EBT</t>
  </si>
  <si>
    <t>5.PAT</t>
  </si>
  <si>
    <t>6. Συντελεστής Καθαρού Κέρδους</t>
  </si>
  <si>
    <t>ΣΚΚ=Καθαρά κέρδη μετά από φόρους/Πωλήσεις</t>
  </si>
  <si>
    <t>7. Απόδοση Ενεργητικού ROA</t>
  </si>
  <si>
    <t>ROA=Καθαρά κέρδη μετά από φόρους/Σ.Ενεργητικού</t>
  </si>
  <si>
    <t>8. Απόδοση Ιδίων Κεφαλαίων ROE</t>
  </si>
  <si>
    <t>ROE=Καθαρά κέρδη μετά από φόρους/Σ.ΚΘ ή Ιδ. Κεφ.</t>
  </si>
  <si>
    <t>2.ΡΕΥΣΤΟΤΗΤΑΣ</t>
  </si>
  <si>
    <t>1. Κεφάλαιο Κίνησης</t>
  </si>
  <si>
    <t>ΚΚ=Κυκλοφορούν Ενεργητικό- Βαραχυπρόθεσμες Υποχρ.</t>
  </si>
  <si>
    <t>Στις Βρχ.Υποχρ. Καλό είναι να μη συμπεριλαμβανοται οι</t>
  </si>
  <si>
    <t>Βρχ. Τραπεζικοί Δανεισμοί</t>
  </si>
  <si>
    <t>2. Γενική Ρευστότητα</t>
  </si>
  <si>
    <t>LR=Κυκλοφ.Ενεργ./ Βραχ. Υποχρ.</t>
  </si>
  <si>
    <t>LR=Κυκλοφ.Ενεργ./ (Βραχ. Υποχρ.-Τραπ.Δαν.)</t>
  </si>
  <si>
    <t>3. Άμεση Ρευστότητα</t>
  </si>
  <si>
    <t>QR=(Απαιτ+Χρεογρ+Διαθεσιμα)/ Βαχ.Υποχρ.</t>
  </si>
  <si>
    <t>QR=(Απαιτ+Χρεογρ+Διαθεσιμα)/ (Βαχ.Υποχρ.-Τραπ,Δανεια)</t>
  </si>
  <si>
    <t>3, ΦΕΡΕΓΚΥΟΤΗΤΑ</t>
  </si>
  <si>
    <t>Μόχλευσης ή Ξένα προς Ίδια κεφάλαια D/E</t>
  </si>
  <si>
    <t>Μόχλευσης ή Ιδια προς Ξένα κεφάλαια Leverage</t>
  </si>
  <si>
    <t>Ίδια κεφάλαια/ ΣΕ</t>
  </si>
  <si>
    <t>4. ΔΙΑΡΘΡΩΣΗΣ</t>
  </si>
  <si>
    <t>5. ΠΑΡΑΓΩΓΙΚΟΤΗΤΑΣ</t>
  </si>
  <si>
    <t>6. ΕΠΕΝΔΥΤΙΚΟΙ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</si>
</sst>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_-* #,##0_-;\-* #,##0_-;_-* &quot;-&quot;??_-;_-@_-"/>
  </numFmts>
  <fonts count="6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i/>
      <sz val="11"/>
      <color theme="1"/>
      <name val="Calibri"/>
      <family val="2"/>
      <charset val="161"/>
      <scheme val="minor"/>
    </font>
    <font>
      <u/>
      <sz val="11"/>
      <color theme="1"/>
      <name val="Calibri"/>
      <family val="2"/>
      <charset val="161"/>
      <scheme val="minor"/>
    </font>
    <font>
      <b/>
      <i/>
      <sz val="11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1" xfId="0" applyBorder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3" xfId="0" applyBorder="1" applyAlignment="1">
      <alignment horizontal="right"/>
    </xf>
    <xf numFmtId="0" fontId="0" fillId="0" borderId="1" xfId="0" applyFill="1" applyBorder="1" applyAlignment="1">
      <alignment horizontal="left"/>
    </xf>
    <xf numFmtId="0" fontId="0" fillId="0" borderId="2" xfId="0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0" fontId="0" fillId="0" borderId="4" xfId="0" applyBorder="1"/>
    <xf numFmtId="0" fontId="0" fillId="0" borderId="5" xfId="0" applyBorder="1"/>
    <xf numFmtId="43" fontId="0" fillId="0" borderId="0" xfId="1" applyFont="1"/>
    <xf numFmtId="0" fontId="2" fillId="0" borderId="0" xfId="0" applyFont="1"/>
    <xf numFmtId="0" fontId="0" fillId="0" borderId="6" xfId="0" applyBorder="1"/>
    <xf numFmtId="164" fontId="0" fillId="0" borderId="0" xfId="0" applyNumberFormat="1"/>
    <xf numFmtId="0" fontId="3" fillId="0" borderId="0" xfId="0" applyFont="1"/>
    <xf numFmtId="10" fontId="0" fillId="0" borderId="0" xfId="2" applyNumberFormat="1" applyFont="1"/>
    <xf numFmtId="0" fontId="0" fillId="0" borderId="0" xfId="0" applyBorder="1"/>
    <xf numFmtId="0" fontId="0" fillId="0" borderId="7" xfId="0" applyBorder="1"/>
    <xf numFmtId="165" fontId="0" fillId="0" borderId="0" xfId="1" applyNumberFormat="1" applyFont="1"/>
    <xf numFmtId="165" fontId="0" fillId="0" borderId="7" xfId="0" applyNumberFormat="1" applyBorder="1"/>
    <xf numFmtId="165" fontId="0" fillId="0" borderId="7" xfId="1" applyNumberFormat="1" applyFont="1" applyBorder="1"/>
    <xf numFmtId="165" fontId="0" fillId="0" borderId="0" xfId="0" applyNumberFormat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right"/>
    </xf>
    <xf numFmtId="43" fontId="0" fillId="0" borderId="6" xfId="1" applyFont="1" applyBorder="1"/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0" fontId="0" fillId="0" borderId="8" xfId="0" applyBorder="1"/>
    <xf numFmtId="0" fontId="4" fillId="0" borderId="0" xfId="0" applyFont="1" applyBorder="1" applyAlignment="1">
      <alignment horizontal="right"/>
    </xf>
    <xf numFmtId="0" fontId="0" fillId="0" borderId="5" xfId="0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5" xfId="0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43" fontId="0" fillId="0" borderId="1" xfId="1" applyFont="1" applyBorder="1"/>
    <xf numFmtId="9" fontId="0" fillId="0" borderId="0" xfId="2" applyFont="1"/>
    <xf numFmtId="165" fontId="0" fillId="0" borderId="8" xfId="1" applyNumberFormat="1" applyFont="1" applyBorder="1"/>
    <xf numFmtId="165" fontId="3" fillId="0" borderId="0" xfId="1" applyNumberFormat="1" applyFont="1"/>
    <xf numFmtId="0" fontId="5" fillId="0" borderId="0" xfId="0" applyFont="1"/>
    <xf numFmtId="0" fontId="2" fillId="2" borderId="1" xfId="0" applyFont="1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B69AF-E21A-41C4-9C20-FAAB0E8B51DF}">
  <dimension ref="A1:H65"/>
  <sheetViews>
    <sheetView tabSelected="1" zoomScale="90" zoomScaleNormal="90" workbookViewId="0">
      <selection activeCell="D16" sqref="D16"/>
    </sheetView>
  </sheetViews>
  <sheetFormatPr defaultRowHeight="15" x14ac:dyDescent="0.25"/>
  <cols>
    <col min="1" max="1" width="45.28515625" customWidth="1"/>
    <col min="2" max="2" width="15" style="21" bestFit="1" customWidth="1"/>
    <col min="3" max="3" width="44.85546875" customWidth="1"/>
    <col min="4" max="4" width="13.85546875" bestFit="1" customWidth="1"/>
    <col min="7" max="7" width="48.7109375" customWidth="1"/>
    <col min="8" max="8" width="7.85546875" bestFit="1" customWidth="1"/>
  </cols>
  <sheetData>
    <row r="1" spans="1:8" x14ac:dyDescent="0.25">
      <c r="A1" s="44" t="s">
        <v>41</v>
      </c>
      <c r="B1" s="44"/>
      <c r="C1" s="44"/>
      <c r="D1" s="44"/>
      <c r="G1" s="44" t="s">
        <v>41</v>
      </c>
      <c r="H1" s="44"/>
    </row>
    <row r="2" spans="1:8" x14ac:dyDescent="0.25">
      <c r="A2" s="17" t="s">
        <v>39</v>
      </c>
      <c r="C2" s="11" t="s">
        <v>71</v>
      </c>
      <c r="G2" s="17" t="s">
        <v>39</v>
      </c>
      <c r="H2" s="28"/>
    </row>
    <row r="3" spans="1:8" x14ac:dyDescent="0.25">
      <c r="A3" s="30" t="s">
        <v>48</v>
      </c>
      <c r="C3" s="34" t="s">
        <v>64</v>
      </c>
      <c r="G3" s="30" t="s">
        <v>48</v>
      </c>
      <c r="H3" s="28"/>
    </row>
    <row r="4" spans="1:8" x14ac:dyDescent="0.25">
      <c r="A4" s="29" t="s">
        <v>49</v>
      </c>
      <c r="C4" s="34" t="s">
        <v>35</v>
      </c>
      <c r="G4" s="29" t="s">
        <v>49</v>
      </c>
      <c r="H4" s="28"/>
    </row>
    <row r="5" spans="1:8" x14ac:dyDescent="0.25">
      <c r="A5" s="29" t="s">
        <v>50</v>
      </c>
      <c r="C5" s="35" t="s">
        <v>65</v>
      </c>
      <c r="G5" s="29" t="s">
        <v>50</v>
      </c>
      <c r="H5" s="28"/>
    </row>
    <row r="6" spans="1:8" x14ac:dyDescent="0.25">
      <c r="A6" s="2" t="s">
        <v>51</v>
      </c>
      <c r="C6" s="36" t="s">
        <v>66</v>
      </c>
      <c r="G6" s="2" t="s">
        <v>51</v>
      </c>
      <c r="H6" s="28"/>
    </row>
    <row r="7" spans="1:8" x14ac:dyDescent="0.25">
      <c r="A7" s="2" t="s">
        <v>52</v>
      </c>
      <c r="C7" s="37" t="s">
        <v>67</v>
      </c>
      <c r="D7" t="s">
        <v>85</v>
      </c>
      <c r="G7" s="2" t="s">
        <v>52</v>
      </c>
      <c r="H7" s="28"/>
    </row>
    <row r="8" spans="1:8" x14ac:dyDescent="0.25">
      <c r="A8" s="2" t="s">
        <v>28</v>
      </c>
      <c r="C8" s="36" t="s">
        <v>68</v>
      </c>
      <c r="G8" s="2" t="s">
        <v>28</v>
      </c>
      <c r="H8" s="28"/>
    </row>
    <row r="9" spans="1:8" x14ac:dyDescent="0.25">
      <c r="A9" s="2" t="s">
        <v>32</v>
      </c>
      <c r="C9" s="36" t="s">
        <v>69</v>
      </c>
      <c r="G9" s="2" t="s">
        <v>32</v>
      </c>
      <c r="H9" s="28"/>
    </row>
    <row r="10" spans="1:8" x14ac:dyDescent="0.25">
      <c r="A10" s="2" t="s">
        <v>53</v>
      </c>
      <c r="C10" s="12"/>
      <c r="G10" s="2" t="s">
        <v>53</v>
      </c>
      <c r="H10" s="28"/>
    </row>
    <row r="11" spans="1:8" ht="15.75" thickBot="1" x14ac:dyDescent="0.3">
      <c r="A11" s="29" t="s">
        <v>54</v>
      </c>
      <c r="C11" s="34" t="s">
        <v>70</v>
      </c>
      <c r="D11" s="22">
        <v>400000</v>
      </c>
      <c r="G11" s="29" t="s">
        <v>54</v>
      </c>
      <c r="H11" s="28"/>
    </row>
    <row r="12" spans="1:8" ht="16.5" thickTop="1" thickBot="1" x14ac:dyDescent="0.3">
      <c r="A12" s="29" t="s">
        <v>42</v>
      </c>
      <c r="B12" s="23"/>
      <c r="C12" s="12"/>
      <c r="G12" s="29" t="s">
        <v>42</v>
      </c>
      <c r="H12" s="20"/>
    </row>
    <row r="13" spans="1:8" ht="15.75" thickTop="1" x14ac:dyDescent="0.25">
      <c r="C13" s="12" t="s">
        <v>72</v>
      </c>
      <c r="G13" s="28"/>
      <c r="H13" s="28"/>
    </row>
    <row r="14" spans="1:8" ht="15.75" thickBot="1" x14ac:dyDescent="0.3">
      <c r="A14" t="s">
        <v>55</v>
      </c>
      <c r="B14" s="41"/>
      <c r="C14" s="34" t="s">
        <v>46</v>
      </c>
      <c r="D14" s="24">
        <f>+D16</f>
        <v>500000</v>
      </c>
      <c r="G14" s="28" t="s">
        <v>55</v>
      </c>
      <c r="H14" s="32"/>
    </row>
    <row r="15" spans="1:8" ht="15.75" thickTop="1" x14ac:dyDescent="0.25">
      <c r="C15" s="36" t="s">
        <v>73</v>
      </c>
      <c r="G15" s="28"/>
      <c r="H15" s="28"/>
    </row>
    <row r="16" spans="1:8" x14ac:dyDescent="0.25">
      <c r="A16" t="s">
        <v>56</v>
      </c>
      <c r="C16" s="36" t="s">
        <v>74</v>
      </c>
      <c r="D16" s="42">
        <v>500000</v>
      </c>
      <c r="G16" s="28" t="s">
        <v>56</v>
      </c>
      <c r="H16" s="28"/>
    </row>
    <row r="17" spans="1:8" x14ac:dyDescent="0.25">
      <c r="A17" s="29" t="s">
        <v>36</v>
      </c>
      <c r="B17" s="21">
        <f>+B30-B22-B26-B27</f>
        <v>650000</v>
      </c>
      <c r="C17" s="36" t="s">
        <v>75</v>
      </c>
      <c r="G17" s="29" t="s">
        <v>36</v>
      </c>
      <c r="H17" s="28"/>
    </row>
    <row r="18" spans="1:8" x14ac:dyDescent="0.25">
      <c r="A18" s="2" t="s">
        <v>37</v>
      </c>
      <c r="C18" s="34" t="s">
        <v>76</v>
      </c>
      <c r="D18" s="21">
        <v>1100000</v>
      </c>
      <c r="G18" s="2" t="s">
        <v>37</v>
      </c>
      <c r="H18" s="28"/>
    </row>
    <row r="19" spans="1:8" x14ac:dyDescent="0.25">
      <c r="A19" s="2" t="s">
        <v>38</v>
      </c>
      <c r="C19" s="36" t="s">
        <v>31</v>
      </c>
      <c r="G19" s="2" t="s">
        <v>38</v>
      </c>
      <c r="H19" s="28"/>
    </row>
    <row r="20" spans="1:8" x14ac:dyDescent="0.25">
      <c r="A20" s="2" t="s">
        <v>57</v>
      </c>
      <c r="C20" s="36" t="s">
        <v>77</v>
      </c>
      <c r="G20" s="2" t="s">
        <v>57</v>
      </c>
      <c r="H20" s="28"/>
    </row>
    <row r="21" spans="1:8" x14ac:dyDescent="0.25">
      <c r="A21" s="2" t="s">
        <v>58</v>
      </c>
      <c r="C21" s="36" t="s">
        <v>78</v>
      </c>
      <c r="D21" s="42">
        <v>300000</v>
      </c>
      <c r="G21" s="2" t="s">
        <v>58</v>
      </c>
      <c r="H21" s="28"/>
    </row>
    <row r="22" spans="1:8" x14ac:dyDescent="0.25">
      <c r="A22" s="29" t="s">
        <v>59</v>
      </c>
      <c r="B22" s="21">
        <v>200000</v>
      </c>
      <c r="C22" s="36" t="s">
        <v>33</v>
      </c>
      <c r="G22" s="29" t="s">
        <v>59</v>
      </c>
      <c r="H22" s="28"/>
    </row>
    <row r="23" spans="1:8" x14ac:dyDescent="0.25">
      <c r="A23" s="2" t="s">
        <v>30</v>
      </c>
      <c r="C23" s="36" t="s">
        <v>79</v>
      </c>
      <c r="G23" s="2" t="s">
        <v>30</v>
      </c>
      <c r="H23" s="28"/>
    </row>
    <row r="24" spans="1:8" x14ac:dyDescent="0.25">
      <c r="A24" s="2" t="s">
        <v>34</v>
      </c>
      <c r="C24" s="36" t="s">
        <v>80</v>
      </c>
      <c r="G24" s="2" t="s">
        <v>34</v>
      </c>
      <c r="H24" s="28"/>
    </row>
    <row r="25" spans="1:8" x14ac:dyDescent="0.25">
      <c r="A25" s="2" t="s">
        <v>60</v>
      </c>
      <c r="C25" s="12"/>
      <c r="G25" s="2" t="s">
        <v>60</v>
      </c>
      <c r="H25" s="28"/>
    </row>
    <row r="26" spans="1:8" ht="15.75" thickBot="1" x14ac:dyDescent="0.3">
      <c r="A26" s="29" t="s">
        <v>47</v>
      </c>
      <c r="B26" s="21">
        <v>100000</v>
      </c>
      <c r="C26" s="36" t="s">
        <v>44</v>
      </c>
      <c r="D26" s="20"/>
      <c r="G26" s="29" t="s">
        <v>47</v>
      </c>
      <c r="H26" s="28"/>
    </row>
    <row r="27" spans="1:8" ht="15.75" thickTop="1" x14ac:dyDescent="0.25">
      <c r="A27" s="29" t="s">
        <v>61</v>
      </c>
      <c r="B27" s="21">
        <v>50000</v>
      </c>
      <c r="C27" s="12"/>
      <c r="G27" s="29" t="s">
        <v>61</v>
      </c>
      <c r="H27" s="28"/>
    </row>
    <row r="28" spans="1:8" x14ac:dyDescent="0.25">
      <c r="A28" s="2" t="s">
        <v>29</v>
      </c>
      <c r="C28" s="12"/>
      <c r="G28" s="2" t="s">
        <v>29</v>
      </c>
      <c r="H28" s="28"/>
    </row>
    <row r="29" spans="1:8" x14ac:dyDescent="0.25">
      <c r="A29" s="2" t="s">
        <v>62</v>
      </c>
      <c r="C29" s="12"/>
      <c r="G29" s="2" t="s">
        <v>62</v>
      </c>
      <c r="H29" s="28"/>
    </row>
    <row r="30" spans="1:8" ht="15.75" thickBot="1" x14ac:dyDescent="0.3">
      <c r="A30" s="29" t="s">
        <v>63</v>
      </c>
      <c r="B30" s="23">
        <v>1000000</v>
      </c>
      <c r="C30" s="12"/>
      <c r="G30" s="29" t="s">
        <v>63</v>
      </c>
      <c r="H30" s="20"/>
    </row>
    <row r="31" spans="1:8" ht="15.75" thickTop="1" x14ac:dyDescent="0.25">
      <c r="C31" s="12"/>
      <c r="G31" s="28"/>
      <c r="H31" s="28"/>
    </row>
    <row r="32" spans="1:8" ht="15.75" thickBot="1" x14ac:dyDescent="0.3">
      <c r="A32" t="s">
        <v>43</v>
      </c>
      <c r="B32" s="23">
        <v>2000000</v>
      </c>
      <c r="C32" s="12" t="s">
        <v>45</v>
      </c>
      <c r="D32" s="22">
        <f>+B32</f>
        <v>2000000</v>
      </c>
      <c r="G32" s="28" t="s">
        <v>43</v>
      </c>
      <c r="H32" s="20" t="s">
        <v>81</v>
      </c>
    </row>
    <row r="33" spans="7:8" ht="15.75" thickTop="1" x14ac:dyDescent="0.25">
      <c r="G33" s="19"/>
    </row>
    <row r="34" spans="7:8" x14ac:dyDescent="0.25">
      <c r="G34" s="19" t="s">
        <v>71</v>
      </c>
      <c r="H34" s="28"/>
    </row>
    <row r="35" spans="7:8" x14ac:dyDescent="0.25">
      <c r="G35" s="25" t="s">
        <v>64</v>
      </c>
      <c r="H35" s="28"/>
    </row>
    <row r="36" spans="7:8" x14ac:dyDescent="0.25">
      <c r="G36" s="25" t="s">
        <v>35</v>
      </c>
      <c r="H36" s="28"/>
    </row>
    <row r="37" spans="7:8" x14ac:dyDescent="0.25">
      <c r="G37" s="38" t="s">
        <v>65</v>
      </c>
      <c r="H37" s="28"/>
    </row>
    <row r="38" spans="7:8" x14ac:dyDescent="0.25">
      <c r="G38" s="26" t="s">
        <v>66</v>
      </c>
      <c r="H38" s="28"/>
    </row>
    <row r="39" spans="7:8" x14ac:dyDescent="0.25">
      <c r="G39" s="33" t="s">
        <v>67</v>
      </c>
      <c r="H39" s="28"/>
    </row>
    <row r="40" spans="7:8" x14ac:dyDescent="0.25">
      <c r="G40" s="26" t="s">
        <v>68</v>
      </c>
      <c r="H40" s="28"/>
    </row>
    <row r="41" spans="7:8" x14ac:dyDescent="0.25">
      <c r="G41" s="26" t="s">
        <v>69</v>
      </c>
      <c r="H41" s="28"/>
    </row>
    <row r="42" spans="7:8" x14ac:dyDescent="0.25">
      <c r="G42" s="19"/>
      <c r="H42" s="28"/>
    </row>
    <row r="43" spans="7:8" ht="15.75" thickBot="1" x14ac:dyDescent="0.3">
      <c r="G43" s="25" t="s">
        <v>70</v>
      </c>
      <c r="H43" s="20"/>
    </row>
    <row r="44" spans="7:8" ht="15.75" thickTop="1" x14ac:dyDescent="0.25">
      <c r="G44" s="19"/>
      <c r="H44" s="28"/>
    </row>
    <row r="45" spans="7:8" x14ac:dyDescent="0.25">
      <c r="G45" s="19" t="s">
        <v>72</v>
      </c>
      <c r="H45" s="28"/>
    </row>
    <row r="46" spans="7:8" x14ac:dyDescent="0.25">
      <c r="G46" s="25" t="s">
        <v>46</v>
      </c>
      <c r="H46" s="28"/>
    </row>
    <row r="47" spans="7:8" x14ac:dyDescent="0.25">
      <c r="G47" s="26" t="s">
        <v>73</v>
      </c>
      <c r="H47" s="28"/>
    </row>
    <row r="48" spans="7:8" x14ac:dyDescent="0.25">
      <c r="G48" s="26" t="s">
        <v>74</v>
      </c>
      <c r="H48" s="28"/>
    </row>
    <row r="49" spans="7:8" x14ac:dyDescent="0.25">
      <c r="G49" s="26" t="s">
        <v>75</v>
      </c>
      <c r="H49" s="28"/>
    </row>
    <row r="50" spans="7:8" x14ac:dyDescent="0.25">
      <c r="G50" s="25" t="s">
        <v>76</v>
      </c>
      <c r="H50" s="28"/>
    </row>
    <row r="51" spans="7:8" x14ac:dyDescent="0.25">
      <c r="G51" s="26" t="s">
        <v>31</v>
      </c>
      <c r="H51" s="28"/>
    </row>
    <row r="52" spans="7:8" x14ac:dyDescent="0.25">
      <c r="G52" s="26" t="s">
        <v>77</v>
      </c>
      <c r="H52" s="28"/>
    </row>
    <row r="53" spans="7:8" x14ac:dyDescent="0.25">
      <c r="G53" s="26" t="s">
        <v>78</v>
      </c>
      <c r="H53" s="28"/>
    </row>
    <row r="54" spans="7:8" x14ac:dyDescent="0.25">
      <c r="G54" s="26" t="s">
        <v>33</v>
      </c>
      <c r="H54" s="28"/>
    </row>
    <row r="55" spans="7:8" x14ac:dyDescent="0.25">
      <c r="G55" s="26" t="s">
        <v>79</v>
      </c>
      <c r="H55" s="28"/>
    </row>
    <row r="56" spans="7:8" x14ac:dyDescent="0.25">
      <c r="G56" s="26" t="s">
        <v>80</v>
      </c>
      <c r="H56" s="28"/>
    </row>
    <row r="57" spans="7:8" x14ac:dyDescent="0.25">
      <c r="G57" s="19"/>
      <c r="H57" s="28"/>
    </row>
    <row r="58" spans="7:8" ht="15.75" thickBot="1" x14ac:dyDescent="0.3">
      <c r="G58" s="26" t="s">
        <v>44</v>
      </c>
      <c r="H58" s="20"/>
    </row>
    <row r="59" spans="7:8" ht="15.75" thickTop="1" x14ac:dyDescent="0.25">
      <c r="G59" s="19"/>
      <c r="H59" s="28"/>
    </row>
    <row r="60" spans="7:8" x14ac:dyDescent="0.25">
      <c r="G60" s="19"/>
      <c r="H60" s="28"/>
    </row>
    <row r="61" spans="7:8" x14ac:dyDescent="0.25">
      <c r="G61" s="19"/>
      <c r="H61" s="28"/>
    </row>
    <row r="62" spans="7:8" x14ac:dyDescent="0.25">
      <c r="G62" s="19"/>
      <c r="H62" s="28"/>
    </row>
    <row r="63" spans="7:8" x14ac:dyDescent="0.25">
      <c r="G63" s="19"/>
      <c r="H63" s="28"/>
    </row>
    <row r="64" spans="7:8" ht="15.75" thickBot="1" x14ac:dyDescent="0.3">
      <c r="G64" s="19" t="s">
        <v>45</v>
      </c>
      <c r="H64" s="20" t="s">
        <v>82</v>
      </c>
    </row>
    <row r="65" ht="15.75" thickTop="1" x14ac:dyDescent="0.25"/>
  </sheetData>
  <mergeCells count="2">
    <mergeCell ref="A1:D1"/>
    <mergeCell ref="G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0503B-93D2-472C-8D67-1667C41F0121}">
  <dimension ref="A1:G34"/>
  <sheetViews>
    <sheetView topLeftCell="B3" zoomScale="130" zoomScaleNormal="130" workbookViewId="0">
      <selection activeCell="E34" sqref="E34"/>
    </sheetView>
  </sheetViews>
  <sheetFormatPr defaultRowHeight="15" x14ac:dyDescent="0.25"/>
  <cols>
    <col min="1" max="1" width="49.85546875" customWidth="1"/>
    <col min="2" max="2" width="13.85546875" bestFit="1" customWidth="1"/>
    <col min="3" max="3" width="33.85546875" customWidth="1"/>
    <col min="4" max="4" width="3.140625" customWidth="1"/>
    <col min="5" max="5" width="3.85546875" customWidth="1"/>
    <col min="6" max="6" width="55.140625" bestFit="1" customWidth="1"/>
    <col min="7" max="7" width="12.7109375" bestFit="1" customWidth="1"/>
  </cols>
  <sheetData>
    <row r="1" spans="1:7" s="28" customFormat="1" x14ac:dyDescent="0.25">
      <c r="A1" s="45" t="s">
        <v>40</v>
      </c>
      <c r="B1" s="45"/>
    </row>
    <row r="2" spans="1:7" x14ac:dyDescent="0.25">
      <c r="A2" t="s">
        <v>84</v>
      </c>
      <c r="B2" s="13">
        <v>1000000</v>
      </c>
      <c r="C2" t="s">
        <v>83</v>
      </c>
      <c r="E2" s="14" t="s">
        <v>86</v>
      </c>
    </row>
    <row r="3" spans="1:7" x14ac:dyDescent="0.25">
      <c r="A3" s="1" t="s">
        <v>0</v>
      </c>
      <c r="B3" s="39">
        <v>-800000</v>
      </c>
    </row>
    <row r="4" spans="1:7" x14ac:dyDescent="0.25">
      <c r="A4" t="s">
        <v>1</v>
      </c>
      <c r="B4" s="16">
        <f>+B2+B3</f>
        <v>200000</v>
      </c>
      <c r="E4" s="14" t="s">
        <v>87</v>
      </c>
    </row>
    <row r="5" spans="1:7" x14ac:dyDescent="0.25">
      <c r="A5" t="s">
        <v>15</v>
      </c>
      <c r="B5" s="13">
        <v>10000</v>
      </c>
      <c r="F5" t="s">
        <v>88</v>
      </c>
    </row>
    <row r="6" spans="1:7" x14ac:dyDescent="0.25">
      <c r="A6" s="2" t="s">
        <v>2</v>
      </c>
      <c r="F6" t="s">
        <v>89</v>
      </c>
      <c r="G6" s="18">
        <f>+B4/B2</f>
        <v>0.2</v>
      </c>
    </row>
    <row r="7" spans="1:7" x14ac:dyDescent="0.25">
      <c r="A7" s="2" t="s">
        <v>3</v>
      </c>
      <c r="F7" t="s">
        <v>90</v>
      </c>
      <c r="G7" s="16">
        <f>+B14</f>
        <v>90000</v>
      </c>
    </row>
    <row r="8" spans="1:7" x14ac:dyDescent="0.25">
      <c r="A8" s="2" t="s">
        <v>4</v>
      </c>
      <c r="F8" t="s">
        <v>91</v>
      </c>
      <c r="G8" s="16">
        <f>+B16</f>
        <v>70000</v>
      </c>
    </row>
    <row r="9" spans="1:7" x14ac:dyDescent="0.25">
      <c r="A9" s="3" t="s">
        <v>16</v>
      </c>
      <c r="B9" s="13">
        <v>-120000</v>
      </c>
      <c r="C9" s="5" t="s">
        <v>9</v>
      </c>
      <c r="F9" t="s">
        <v>92</v>
      </c>
      <c r="G9" s="16">
        <f>+B19</f>
        <v>57000</v>
      </c>
    </row>
    <row r="10" spans="1:7" x14ac:dyDescent="0.25">
      <c r="A10" s="4" t="s">
        <v>5</v>
      </c>
      <c r="C10" t="s">
        <v>10</v>
      </c>
      <c r="F10" t="s">
        <v>93</v>
      </c>
      <c r="G10" s="16">
        <f>+B21</f>
        <v>40000</v>
      </c>
    </row>
    <row r="11" spans="1:7" x14ac:dyDescent="0.25">
      <c r="A11" s="4" t="s">
        <v>6</v>
      </c>
      <c r="C11" t="s">
        <v>11</v>
      </c>
      <c r="F11" t="s">
        <v>94</v>
      </c>
    </row>
    <row r="12" spans="1:7" x14ac:dyDescent="0.25">
      <c r="A12" s="4" t="s">
        <v>7</v>
      </c>
      <c r="C12" t="s">
        <v>12</v>
      </c>
      <c r="F12" t="s">
        <v>95</v>
      </c>
      <c r="G12" s="18">
        <f>+G10/B2</f>
        <v>0.04</v>
      </c>
    </row>
    <row r="13" spans="1:7" x14ac:dyDescent="0.25">
      <c r="A13" s="7" t="s">
        <v>8</v>
      </c>
      <c r="B13" s="15"/>
      <c r="F13" t="s">
        <v>96</v>
      </c>
    </row>
    <row r="14" spans="1:7" x14ac:dyDescent="0.25">
      <c r="A14" s="6" t="s">
        <v>13</v>
      </c>
      <c r="B14" s="16">
        <f>+B4+B5+B9</f>
        <v>90000</v>
      </c>
      <c r="C14" t="s">
        <v>14</v>
      </c>
      <c r="F14" s="31" t="s">
        <v>97</v>
      </c>
      <c r="G14" s="18">
        <f>+G10/ΙΣΟΛΟΓΙΣΜΟΣ!B32</f>
        <v>0.02</v>
      </c>
    </row>
    <row r="15" spans="1:7" x14ac:dyDescent="0.25">
      <c r="A15" s="8" t="s">
        <v>17</v>
      </c>
      <c r="B15" s="39">
        <v>-20000</v>
      </c>
      <c r="F15" t="s">
        <v>98</v>
      </c>
    </row>
    <row r="16" spans="1:7" x14ac:dyDescent="0.25">
      <c r="A16" s="6" t="s">
        <v>18</v>
      </c>
      <c r="B16" s="16">
        <f>+B14+B15</f>
        <v>70000</v>
      </c>
      <c r="C16" t="s">
        <v>19</v>
      </c>
      <c r="F16" s="31" t="s">
        <v>99</v>
      </c>
      <c r="G16" s="18">
        <f>+G10/ΙΣΟΛΟΓΙΣΜΟΣ!D11</f>
        <v>0.1</v>
      </c>
    </row>
    <row r="17" spans="1:7" x14ac:dyDescent="0.25">
      <c r="A17" s="9" t="s">
        <v>20</v>
      </c>
      <c r="B17" s="13">
        <v>2000</v>
      </c>
      <c r="C17" t="s">
        <v>22</v>
      </c>
      <c r="E17" s="14" t="s">
        <v>100</v>
      </c>
    </row>
    <row r="18" spans="1:7" x14ac:dyDescent="0.25">
      <c r="A18" s="10" t="s">
        <v>21</v>
      </c>
      <c r="B18" s="27">
        <v>-15000</v>
      </c>
      <c r="F18" t="s">
        <v>101</v>
      </c>
    </row>
    <row r="19" spans="1:7" x14ac:dyDescent="0.25">
      <c r="A19" s="6" t="s">
        <v>23</v>
      </c>
      <c r="B19" s="16">
        <f>+B16+B17+B18</f>
        <v>57000</v>
      </c>
      <c r="C19" t="s">
        <v>24</v>
      </c>
      <c r="F19" t="s">
        <v>102</v>
      </c>
      <c r="G19" s="21">
        <f>+ΙΣΟΛΟΓΙΣΜΟΣ!B30-ΙΣΟΛΟΓΙΣΜΟΣ!D18</f>
        <v>-100000</v>
      </c>
    </row>
    <row r="20" spans="1:7" x14ac:dyDescent="0.25">
      <c r="A20" s="8" t="s">
        <v>25</v>
      </c>
      <c r="B20" s="39">
        <v>-17000</v>
      </c>
      <c r="F20" t="s">
        <v>103</v>
      </c>
    </row>
    <row r="21" spans="1:7" x14ac:dyDescent="0.25">
      <c r="A21" s="6" t="s">
        <v>26</v>
      </c>
      <c r="B21" s="16">
        <f>+B19+B20</f>
        <v>40000</v>
      </c>
      <c r="C21" t="s">
        <v>27</v>
      </c>
      <c r="F21" t="s">
        <v>104</v>
      </c>
      <c r="G21" s="21">
        <f>+ΙΣΟΛΟΓΙΣΜΟΣ!B30-(ΙΣΟΛΟΓΙΣΜΟΣ!D18-ΙΣΟΛΟΓΙΣΜΟΣ!D21)</f>
        <v>200000</v>
      </c>
    </row>
    <row r="22" spans="1:7" x14ac:dyDescent="0.25">
      <c r="F22" t="s">
        <v>105</v>
      </c>
    </row>
    <row r="23" spans="1:7" x14ac:dyDescent="0.25">
      <c r="F23" t="s">
        <v>106</v>
      </c>
      <c r="G23" s="13">
        <f>+ΙΣΟΛΟΓΙΣΜΟΣ!B30/ΙΣΟΛΟΓΙΣΜΟΣ!D18</f>
        <v>0.90909090909090906</v>
      </c>
    </row>
    <row r="24" spans="1:7" x14ac:dyDescent="0.25">
      <c r="F24" s="31" t="s">
        <v>107</v>
      </c>
      <c r="G24">
        <f>ΙΣΟΛΟΓΙΣΜΟΣ!B30/(ΙΣΟΛΟΓΙΣΜΟΣ!D18-ΙΣΟΛΟΓΙΣΜΟΣ!D21)</f>
        <v>1.25</v>
      </c>
    </row>
    <row r="25" spans="1:7" x14ac:dyDescent="0.25">
      <c r="F25" t="s">
        <v>108</v>
      </c>
    </row>
    <row r="26" spans="1:7" x14ac:dyDescent="0.25">
      <c r="F26" t="s">
        <v>109</v>
      </c>
      <c r="G26" s="18">
        <f>(ΙΣΟΛΟΓΙΣΜΟΣ!B22+ΙΣΟΛΟΓΙΣΜΟΣ!B26+ΙΣΟΛΟΓΙΣΜΟΣ!B27)/ΙΣΟΛΟΓΙΣΜΟΣ!D18</f>
        <v>0.31818181818181818</v>
      </c>
    </row>
    <row r="27" spans="1:7" x14ac:dyDescent="0.25">
      <c r="F27" s="31" t="s">
        <v>110</v>
      </c>
      <c r="G27" s="18">
        <f>(ΙΣΟΛΟΓΙΣΜΟΣ!B22+ΙΣΟΛΟΓΙΣΜΟΣ!B26+ΙΣΟΛΟΓΙΣΜΟΣ!B27)/(ΙΣΟΛΟΓΙΣΜΟΣ!D18-ΙΣΟΛΟΓΙΣΜΟΣ!D21)</f>
        <v>0.4375</v>
      </c>
    </row>
    <row r="28" spans="1:7" x14ac:dyDescent="0.25">
      <c r="E28" s="14" t="s">
        <v>111</v>
      </c>
      <c r="F28" s="14"/>
    </row>
    <row r="29" spans="1:7" x14ac:dyDescent="0.25">
      <c r="F29" t="s">
        <v>113</v>
      </c>
      <c r="G29" s="40">
        <f>ΙΣΟΛΟΓΙΣΜΟΣ!D11/(ΙΣΟΛΟΓΙΣΜΟΣ!D16+ΙΣΟΛΟΓΙΣΜΟΣ!D21)</f>
        <v>0.5</v>
      </c>
    </row>
    <row r="30" spans="1:7" x14ac:dyDescent="0.25">
      <c r="F30" s="43" t="s">
        <v>112</v>
      </c>
      <c r="G30">
        <f>(ΙΣΟΛΟΓΙΣΜΟΣ!D16+ΙΣΟΛΟΓΙΣΜΟΣ!D21)/ΙΣΟΛΟΓΙΣΜΟΣ!D11</f>
        <v>2</v>
      </c>
    </row>
    <row r="31" spans="1:7" x14ac:dyDescent="0.25">
      <c r="F31" t="s">
        <v>114</v>
      </c>
      <c r="G31" s="18">
        <f>ΙΣΟΛΟΓΙΣΜΟΣ!D11/ΙΣΟΛΟΓΙΣΜΟΣ!B32</f>
        <v>0.2</v>
      </c>
    </row>
    <row r="32" spans="1:7" x14ac:dyDescent="0.25">
      <c r="E32" s="14" t="s">
        <v>115</v>
      </c>
    </row>
    <row r="33" spans="5:5" x14ac:dyDescent="0.25">
      <c r="E33" s="14" t="s">
        <v>116</v>
      </c>
    </row>
    <row r="34" spans="5:5" x14ac:dyDescent="0.25">
      <c r="E34" s="14" t="s">
        <v>117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ΙΣΟΛΟΓΙΣΜΟΣ</vt:lpstr>
      <vt:lpstr>ΚΑΧ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Kostas Liapis</dc:creator>
  <cp:lastModifiedBy>Kostas Liapis</cp:lastModifiedBy>
  <dcterms:created xsi:type="dcterms:W3CDTF">2020-04-08T05:41:26Z</dcterms:created>
  <dcterms:modified xsi:type="dcterms:W3CDTF">2021-04-22T13:39:12Z</dcterms:modified>
</cp:coreProperties>
</file>