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13_ncr:1_{AE318154-F364-4A3B-B2E9-AA70AEE4F66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msc-intra-8-24" sheetId="1" r:id="rId1"/>
    <sheet name="msc-intra-8-25" sheetId="2" r:id="rId2"/>
    <sheet name="FX-FORWARD" sheetId="3" r:id="rId3"/>
    <sheet name="Option Black-Schol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3" l="1"/>
  <c r="E5" i="3"/>
  <c r="E2" i="3"/>
  <c r="G14" i="4"/>
  <c r="F14" i="4"/>
  <c r="E14" i="4"/>
  <c r="D14" i="4"/>
  <c r="C14" i="4"/>
  <c r="B14" i="4"/>
  <c r="G9" i="4"/>
  <c r="G12" i="4" s="1"/>
  <c r="G8" i="4"/>
  <c r="G11" i="4" s="1"/>
  <c r="G15" i="4" s="1"/>
  <c r="G17" i="4" s="1"/>
  <c r="F8" i="4"/>
  <c r="F9" i="4" s="1"/>
  <c r="F12" i="4" s="1"/>
  <c r="E8" i="4"/>
  <c r="E11" i="4" s="1"/>
  <c r="B8" i="4"/>
  <c r="B9" i="4" s="1"/>
  <c r="B12" i="4" s="1"/>
  <c r="G6" i="4"/>
  <c r="F6" i="4"/>
  <c r="E6" i="4"/>
  <c r="D6" i="4"/>
  <c r="D8" i="4" s="1"/>
  <c r="C6" i="4"/>
  <c r="C8" i="4" s="1"/>
  <c r="B6" i="4"/>
  <c r="C9" i="4" l="1"/>
  <c r="C12" i="4" s="1"/>
  <c r="C11" i="4"/>
  <c r="D11" i="4"/>
  <c r="D9" i="4"/>
  <c r="D12" i="4" s="1"/>
  <c r="F11" i="4"/>
  <c r="F15" i="4" s="1"/>
  <c r="F17" i="4" s="1"/>
  <c r="E9" i="4"/>
  <c r="E12" i="4" s="1"/>
  <c r="E15" i="4" s="1"/>
  <c r="E17" i="4" s="1"/>
  <c r="B11" i="4"/>
  <c r="B15" i="4" s="1"/>
  <c r="B17" i="4" s="1"/>
  <c r="D15" i="4" l="1"/>
  <c r="D17" i="4" s="1"/>
  <c r="C15" i="4"/>
  <c r="C17" i="4" s="1"/>
  <c r="D17" i="2"/>
  <c r="K9" i="2" s="1"/>
  <c r="K12" i="2" s="1"/>
  <c r="I13" i="2" s="1"/>
  <c r="K13" i="2" s="1"/>
  <c r="C17" i="2"/>
  <c r="J9" i="2"/>
  <c r="B12" i="1"/>
  <c r="D12" i="1" s="1"/>
  <c r="F12" i="1" s="1"/>
  <c r="D11" i="1"/>
  <c r="E3" i="3"/>
  <c r="B12" i="3"/>
  <c r="B13" i="3" s="1"/>
  <c r="A23" i="2"/>
  <c r="D21" i="2"/>
  <c r="B22" i="2" s="1"/>
  <c r="D22" i="2" s="1"/>
  <c r="B23" i="2" s="1"/>
  <c r="D23" i="2" s="1"/>
  <c r="E24" i="2" s="1"/>
  <c r="A22" i="2"/>
  <c r="F15" i="2"/>
  <c r="K5" i="2"/>
  <c r="J5" i="2"/>
  <c r="H13" i="2"/>
  <c r="A12" i="1"/>
  <c r="E7" i="3" l="1"/>
  <c r="E9" i="3" s="1"/>
  <c r="M13" i="2"/>
</calcChain>
</file>

<file path=xl/sharedStrings.xml><?xml version="1.0" encoding="utf-8"?>
<sst xmlns="http://schemas.openxmlformats.org/spreadsheetml/2006/main" count="117" uniqueCount="58">
  <si>
    <t>Pound</t>
  </si>
  <si>
    <t>Dollar</t>
  </si>
  <si>
    <t>bid</t>
  </si>
  <si>
    <t>ask</t>
  </si>
  <si>
    <t>put</t>
  </si>
  <si>
    <t>dollar</t>
  </si>
  <si>
    <t>pound</t>
  </si>
  <si>
    <t>call</t>
  </si>
  <si>
    <t>1st offer</t>
  </si>
  <si>
    <t>2nd offer</t>
  </si>
  <si>
    <t>msc-intra-8-24</t>
  </si>
  <si>
    <t>gain</t>
  </si>
  <si>
    <t>msc-intra-8-25</t>
  </si>
  <si>
    <t>Euro</t>
  </si>
  <si>
    <t>Parity</t>
  </si>
  <si>
    <t>BL</t>
  </si>
  <si>
    <t>BF</t>
  </si>
  <si>
    <t>DL</t>
  </si>
  <si>
    <t>DF</t>
  </si>
  <si>
    <t>FORWARD RATE=SPOT+PIPS(SWAP RATE)</t>
  </si>
  <si>
    <t>SWAP=</t>
  </si>
  <si>
    <t>SWAP=SPOT*(BF*DL*RL-BL*DF*RF)/(BL*(BF+DF*RF))</t>
  </si>
  <si>
    <t>FORWARD RATE=</t>
  </si>
  <si>
    <t>AMOUNT</t>
  </si>
  <si>
    <t>TOTAL</t>
  </si>
  <si>
    <t>$</t>
  </si>
  <si>
    <t>EURO</t>
  </si>
  <si>
    <t>SPOT SELL</t>
  </si>
  <si>
    <t>BORROW</t>
  </si>
  <si>
    <t>RL -EURO</t>
  </si>
  <si>
    <t>RF -$</t>
  </si>
  <si>
    <t>AND AFTER 180 DAYS REPAY</t>
  </si>
  <si>
    <t>SPOT - $/EURO</t>
  </si>
  <si>
    <t>INT</t>
  </si>
  <si>
    <t>3rd offer</t>
  </si>
  <si>
    <t>3nd offer</t>
  </si>
  <si>
    <t>P</t>
  </si>
  <si>
    <t>X</t>
  </si>
  <si>
    <t>t</t>
  </si>
  <si>
    <t>rRF</t>
  </si>
  <si>
    <t>σ2</t>
  </si>
  <si>
    <t>σ</t>
  </si>
  <si>
    <t>d1</t>
  </si>
  <si>
    <t>d2</t>
  </si>
  <si>
    <t>N(d1)</t>
  </si>
  <si>
    <t>N(d2)</t>
  </si>
  <si>
    <t>e(-rRFt)</t>
  </si>
  <si>
    <t>call option V</t>
  </si>
  <si>
    <t>rRF = Risk-free interest rate. The risk-free rate should be expressed as a continuously compounded rate. If r is a continuously compounded rate, then the effective annual yield is er-1.0. An 8% continuously compounded rate of return yields er -1= 8.33%. In all of the Black-Scholes option pricing model examples, we will assume that the rate is expressed as a continuously compounded rate.</t>
  </si>
  <si>
    <t>Put Option</t>
  </si>
  <si>
    <r>
      <t xml:space="preserve">V </t>
    </r>
    <r>
      <rPr>
        <sz val="10"/>
        <color theme="1"/>
        <rFont val="MathematicalPi-One"/>
      </rPr>
      <t xml:space="preserve">= </t>
    </r>
    <r>
      <rPr>
        <sz val="10"/>
        <color theme="1"/>
        <rFont val="Times New Roman"/>
        <family val="1"/>
        <charset val="161"/>
      </rPr>
      <t>Current value of the call option.</t>
    </r>
  </si>
  <si>
    <r>
      <t xml:space="preserve">P </t>
    </r>
    <r>
      <rPr>
        <sz val="10"/>
        <color theme="1"/>
        <rFont val="MathematicalPi-One"/>
      </rPr>
      <t xml:space="preserve">= </t>
    </r>
    <r>
      <rPr>
        <sz val="10"/>
        <color theme="1"/>
        <rFont val="Times New Roman"/>
        <family val="1"/>
        <charset val="161"/>
      </rPr>
      <t>Current price of the underlying stock.</t>
    </r>
  </si>
  <si>
    <r>
      <t>N(d</t>
    </r>
    <r>
      <rPr>
        <sz val="6.5"/>
        <color theme="1"/>
        <rFont val="Times New Roman"/>
        <family val="1"/>
        <charset val="161"/>
      </rPr>
      <t>i</t>
    </r>
    <r>
      <rPr>
        <sz val="10"/>
        <color theme="1"/>
        <rFont val="Times New Roman"/>
        <family val="1"/>
        <charset val="161"/>
      </rPr>
      <t xml:space="preserve">) </t>
    </r>
    <r>
      <rPr>
        <sz val="10"/>
        <color theme="1"/>
        <rFont val="MathematicalPi-One"/>
      </rPr>
      <t xml:space="preserve">=  </t>
    </r>
    <r>
      <rPr>
        <sz val="10"/>
        <color theme="1"/>
        <rFont val="Times New Roman"/>
        <family val="1"/>
        <charset val="161"/>
      </rPr>
      <t>Probability that a deviation less than d</t>
    </r>
    <r>
      <rPr>
        <sz val="6.5"/>
        <color theme="1"/>
        <rFont val="Times New Roman"/>
        <family val="1"/>
        <charset val="161"/>
      </rPr>
      <t xml:space="preserve">i </t>
    </r>
    <r>
      <rPr>
        <sz val="10"/>
        <color theme="1"/>
        <rFont val="Times New Roman"/>
        <family val="1"/>
        <charset val="161"/>
      </rPr>
      <t>will occur in a standard normal distribution. Thus, N(d</t>
    </r>
    <r>
      <rPr>
        <sz val="6.5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>) and N(d</t>
    </r>
    <r>
      <rPr>
        <sz val="6.5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>) represent areas under a standard normal distribution function.</t>
    </r>
  </si>
  <si>
    <r>
      <t xml:space="preserve">X </t>
    </r>
    <r>
      <rPr>
        <sz val="10"/>
        <color theme="1"/>
        <rFont val="MathematicalPi-One"/>
      </rPr>
      <t xml:space="preserve">= </t>
    </r>
    <r>
      <rPr>
        <sz val="10"/>
        <color theme="1"/>
        <rFont val="Times New Roman"/>
        <family val="1"/>
        <charset val="161"/>
      </rPr>
      <t>Strike price of the option.</t>
    </r>
  </si>
  <si>
    <r>
      <t xml:space="preserve">e </t>
    </r>
    <r>
      <rPr>
        <sz val="10"/>
        <color theme="1"/>
        <rFont val="MathematicalPi-Three"/>
      </rPr>
      <t xml:space="preserve">= </t>
    </r>
    <r>
      <rPr>
        <sz val="10"/>
        <color theme="1"/>
        <rFont val="Times New Roman"/>
        <family val="1"/>
        <charset val="161"/>
      </rPr>
      <t>2.7183.</t>
    </r>
  </si>
  <si>
    <r>
      <t xml:space="preserve">t </t>
    </r>
    <r>
      <rPr>
        <sz val="10"/>
        <color theme="1"/>
        <rFont val="MathematicalPi-One"/>
      </rPr>
      <t xml:space="preserve">= </t>
    </r>
    <r>
      <rPr>
        <sz val="10"/>
        <color theme="1"/>
        <rFont val="Times New Roman"/>
        <family val="1"/>
        <charset val="161"/>
      </rPr>
      <t>Time until the option expires (the option period).</t>
    </r>
  </si>
  <si>
    <r>
      <t xml:space="preserve">ln(P/X) </t>
    </r>
    <r>
      <rPr>
        <sz val="10"/>
        <color theme="1"/>
        <rFont val="MathematicalPi-One"/>
      </rPr>
      <t xml:space="preserve">= </t>
    </r>
    <r>
      <rPr>
        <sz val="10"/>
        <color theme="1"/>
        <rFont val="Times New Roman"/>
        <family val="1"/>
        <charset val="161"/>
      </rPr>
      <t>Natural logarithm of P/X.</t>
    </r>
  </si>
  <si>
    <r>
      <t>σ</t>
    </r>
    <r>
      <rPr>
        <sz val="6.5"/>
        <color theme="1"/>
        <rFont val="Courier"/>
        <family val="1"/>
        <charset val="161"/>
      </rPr>
      <t xml:space="preserve">2 </t>
    </r>
    <r>
      <rPr>
        <sz val="10"/>
        <color theme="1"/>
        <rFont val="Calibri"/>
        <family val="2"/>
        <charset val="161"/>
        <scheme val="minor"/>
      </rPr>
      <t>=</t>
    </r>
    <r>
      <rPr>
        <sz val="10"/>
        <color theme="1"/>
        <rFont val="MathematicalPi-One"/>
      </rPr>
      <t xml:space="preserve"> </t>
    </r>
    <r>
      <rPr>
        <sz val="10"/>
        <color theme="1"/>
        <rFont val="Times New Roman"/>
        <family val="1"/>
        <charset val="161"/>
      </rPr>
      <t>Variance of the rate of return on the stock.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</si>
</sst>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000"/>
    <numFmt numFmtId="166" formatCode="_-* #,##0\ _€_-;\-* #,##0\ _€_-;_-* &quot;-&quot;??\ _€_-;_-@_-"/>
    <numFmt numFmtId="167" formatCode="_-* #,##0.0000\ _€_-;\-* #,##0.0000\ _€_-;_-* &quot;-&quot;??\ _€_-;_-@_-"/>
  </numFmts>
  <fonts count="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  <font>
      <sz val="10"/>
      <color theme="1"/>
      <name val="MathematicalPi-One"/>
    </font>
    <font>
      <sz val="6.5"/>
      <color theme="1"/>
      <name val="Times New Roman"/>
      <family val="1"/>
      <charset val="161"/>
    </font>
    <font>
      <sz val="10"/>
      <color theme="1"/>
      <name val="MathematicalPi-Three"/>
    </font>
    <font>
      <sz val="10"/>
      <color theme="1"/>
      <name val="Calibri"/>
      <family val="2"/>
      <charset val="161"/>
      <scheme val="minor"/>
    </font>
    <font>
      <sz val="6.5"/>
      <color theme="1"/>
      <name val="Courier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0" borderId="1" xfId="0" applyBorder="1"/>
    <xf numFmtId="0" fontId="0" fillId="2" borderId="1" xfId="0" applyFill="1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/>
    <xf numFmtId="0" fontId="0" fillId="0" borderId="2" xfId="0" applyBorder="1"/>
    <xf numFmtId="0" fontId="0" fillId="0" borderId="3" xfId="0" applyBorder="1"/>
    <xf numFmtId="2" fontId="0" fillId="0" borderId="0" xfId="0" applyNumberFormat="1"/>
    <xf numFmtId="9" fontId="0" fillId="0" borderId="0" xfId="0" applyNumberFormat="1"/>
    <xf numFmtId="165" fontId="0" fillId="2" borderId="0" xfId="0" applyNumberFormat="1" applyFill="1"/>
    <xf numFmtId="166" fontId="0" fillId="0" borderId="0" xfId="1" applyNumberFormat="1" applyFont="1"/>
    <xf numFmtId="164" fontId="0" fillId="2" borderId="0" xfId="0" applyNumberFormat="1" applyFill="1"/>
    <xf numFmtId="167" fontId="0" fillId="2" borderId="0" xfId="0" applyNumberFormat="1" applyFill="1"/>
    <xf numFmtId="164" fontId="0" fillId="2" borderId="8" xfId="1" applyFont="1" applyFill="1" applyBorder="1"/>
    <xf numFmtId="166" fontId="0" fillId="2" borderId="8" xfId="1" applyNumberFormat="1" applyFont="1" applyFill="1" applyBorder="1"/>
    <xf numFmtId="166" fontId="0" fillId="2" borderId="0" xfId="0" applyNumberFormat="1" applyFill="1"/>
    <xf numFmtId="164" fontId="0" fillId="2" borderId="0" xfId="1" applyFont="1" applyFill="1"/>
    <xf numFmtId="0" fontId="0" fillId="3" borderId="1" xfId="0" applyFill="1" applyBorder="1"/>
    <xf numFmtId="0" fontId="2" fillId="0" borderId="0" xfId="0" applyFont="1" applyAlignment="1">
      <alignment horizontal="justify"/>
    </xf>
    <xf numFmtId="164" fontId="0" fillId="3" borderId="1" xfId="1" applyFont="1" applyFill="1" applyBorder="1"/>
    <xf numFmtId="164" fontId="0" fillId="0" borderId="1" xfId="1" applyFont="1" applyBorder="1"/>
    <xf numFmtId="0" fontId="3" fillId="0" borderId="0" xfId="0" applyFont="1" applyAlignment="1">
      <alignment horizontal="justify"/>
    </xf>
    <xf numFmtId="164" fontId="0" fillId="3" borderId="1" xfId="0" applyNumberFormat="1" applyFill="1" applyBorder="1"/>
    <xf numFmtId="0" fontId="6" fillId="0" borderId="0" xfId="0" applyFont="1" applyAlignment="1">
      <alignment horizontal="justify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2</xdr:row>
      <xdr:rowOff>19050</xdr:rowOff>
    </xdr:from>
    <xdr:to>
      <xdr:col>10</xdr:col>
      <xdr:colOff>3143250</xdr:colOff>
      <xdr:row>5</xdr:row>
      <xdr:rowOff>161925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F66C0285-F16E-4F56-9FB2-47CF0EF1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286250" y="400050"/>
          <a:ext cx="2628900" cy="7143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1390650</xdr:colOff>
      <xdr:row>6</xdr:row>
      <xdr:rowOff>95250</xdr:rowOff>
    </xdr:from>
    <xdr:to>
      <xdr:col>10</xdr:col>
      <xdr:colOff>2619375</xdr:colOff>
      <xdr:row>7</xdr:row>
      <xdr:rowOff>180975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3DFAD3F8-FF02-49A5-91ED-7728D6BA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62550" y="1238250"/>
          <a:ext cx="1228725" cy="27622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495300</xdr:colOff>
      <xdr:row>0</xdr:row>
      <xdr:rowOff>76200</xdr:rowOff>
    </xdr:from>
    <xdr:to>
      <xdr:col>10</xdr:col>
      <xdr:colOff>3114675</xdr:colOff>
      <xdr:row>1</xdr:row>
      <xdr:rowOff>142875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EBE91454-F0A9-4C4C-BFC2-92412F136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267200" y="76200"/>
          <a:ext cx="2619375" cy="2571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400050</xdr:colOff>
      <xdr:row>18</xdr:row>
      <xdr:rowOff>142875</xdr:rowOff>
    </xdr:from>
    <xdr:to>
      <xdr:col>10</xdr:col>
      <xdr:colOff>2828925</xdr:colOff>
      <xdr:row>20</xdr:row>
      <xdr:rowOff>19050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4BEC364D-452C-4074-80AE-065E7E04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171950" y="4019550"/>
          <a:ext cx="2428875" cy="257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B11" sqref="B11"/>
    </sheetView>
  </sheetViews>
  <sheetFormatPr defaultRowHeight="15"/>
  <sheetData>
    <row r="1" spans="1:6">
      <c r="A1" s="36" t="s">
        <v>10</v>
      </c>
      <c r="B1" s="37"/>
      <c r="C1" s="37"/>
      <c r="D1" s="37"/>
      <c r="E1" s="37"/>
      <c r="F1" s="38"/>
    </row>
    <row r="2" spans="1:6">
      <c r="A2" s="1" t="s">
        <v>0</v>
      </c>
      <c r="B2">
        <v>1</v>
      </c>
      <c r="F2" s="2"/>
    </row>
    <row r="3" spans="1:6">
      <c r="A3" s="1" t="s">
        <v>1</v>
      </c>
      <c r="C3" t="s">
        <v>2</v>
      </c>
      <c r="D3" t="s">
        <v>3</v>
      </c>
      <c r="F3" s="2" t="s">
        <v>8</v>
      </c>
    </row>
    <row r="4" spans="1:6">
      <c r="A4" s="1"/>
      <c r="C4">
        <v>1.8331999999999999</v>
      </c>
      <c r="D4">
        <v>1.8335999999999999</v>
      </c>
      <c r="F4" s="2"/>
    </row>
    <row r="5" spans="1:6">
      <c r="A5" s="1"/>
      <c r="F5" s="2"/>
    </row>
    <row r="6" spans="1:6">
      <c r="A6" s="1" t="s">
        <v>0</v>
      </c>
      <c r="B6">
        <v>1</v>
      </c>
      <c r="F6" s="2"/>
    </row>
    <row r="7" spans="1:6">
      <c r="A7" s="1" t="s">
        <v>1</v>
      </c>
      <c r="C7" t="s">
        <v>2</v>
      </c>
      <c r="D7" t="s">
        <v>3</v>
      </c>
      <c r="F7" s="2" t="s">
        <v>9</v>
      </c>
    </row>
    <row r="8" spans="1:6">
      <c r="A8" s="1"/>
      <c r="C8">
        <v>1.831</v>
      </c>
      <c r="D8">
        <v>1.8313999999999999</v>
      </c>
      <c r="F8" s="2"/>
    </row>
    <row r="9" spans="1:6">
      <c r="A9" s="1"/>
      <c r="F9" s="2"/>
    </row>
    <row r="10" spans="1:6">
      <c r="A10" s="1" t="s">
        <v>4</v>
      </c>
      <c r="C10" t="s">
        <v>7</v>
      </c>
      <c r="F10" s="2"/>
    </row>
    <row r="11" spans="1:6">
      <c r="A11" s="1" t="s">
        <v>5</v>
      </c>
      <c r="B11">
        <v>100</v>
      </c>
      <c r="C11" t="s">
        <v>6</v>
      </c>
      <c r="D11">
        <f>+B11/D8</f>
        <v>54.603035928797645</v>
      </c>
      <c r="E11" s="8" t="s">
        <v>9</v>
      </c>
      <c r="F11" s="9" t="s">
        <v>11</v>
      </c>
    </row>
    <row r="12" spans="1:6">
      <c r="A12" s="3" t="str">
        <f>+C11</f>
        <v>pound</v>
      </c>
      <c r="B12" s="4">
        <f>+D11</f>
        <v>54.603035928797645</v>
      </c>
      <c r="C12" s="4" t="s">
        <v>6</v>
      </c>
      <c r="D12" s="4">
        <f>+B12*C4</f>
        <v>100.09828546467185</v>
      </c>
      <c r="E12" s="10" t="s">
        <v>8</v>
      </c>
      <c r="F12" s="7">
        <f>+D12-B11</f>
        <v>9.8285464671846512E-2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E23" sqref="E23"/>
    </sheetView>
  </sheetViews>
  <sheetFormatPr defaultRowHeight="15"/>
  <sheetData>
    <row r="1" spans="1:13">
      <c r="A1" s="36" t="s">
        <v>12</v>
      </c>
      <c r="B1" s="37"/>
      <c r="C1" s="37"/>
      <c r="D1" s="37"/>
      <c r="E1" s="37"/>
      <c r="F1" s="38"/>
    </row>
    <row r="2" spans="1:13">
      <c r="A2" s="1" t="s">
        <v>0</v>
      </c>
      <c r="B2">
        <v>1</v>
      </c>
      <c r="F2" s="2"/>
      <c r="H2" s="36" t="s">
        <v>12</v>
      </c>
      <c r="I2" s="37"/>
      <c r="J2" s="37"/>
      <c r="K2" s="37"/>
      <c r="L2" s="37"/>
      <c r="M2" s="38"/>
    </row>
    <row r="3" spans="1:13">
      <c r="A3" s="1" t="s">
        <v>1</v>
      </c>
      <c r="C3" t="s">
        <v>2</v>
      </c>
      <c r="D3" t="s">
        <v>3</v>
      </c>
      <c r="F3" s="2" t="s">
        <v>8</v>
      </c>
      <c r="H3" s="1" t="s">
        <v>0</v>
      </c>
      <c r="I3">
        <v>1</v>
      </c>
      <c r="M3" s="2"/>
    </row>
    <row r="4" spans="1:13">
      <c r="A4" s="1"/>
      <c r="C4">
        <v>2.0194000000000001</v>
      </c>
      <c r="D4">
        <v>2.0196000000000001</v>
      </c>
      <c r="F4" s="2"/>
      <c r="H4" s="1" t="s">
        <v>1</v>
      </c>
      <c r="J4" t="s">
        <v>2</v>
      </c>
      <c r="K4" t="s">
        <v>3</v>
      </c>
      <c r="M4" s="2" t="s">
        <v>8</v>
      </c>
    </row>
    <row r="5" spans="1:13">
      <c r="A5" s="1"/>
      <c r="F5" s="2"/>
      <c r="H5" s="1"/>
      <c r="J5">
        <f>+C4</f>
        <v>2.0194000000000001</v>
      </c>
      <c r="K5">
        <f>+D4</f>
        <v>2.0196000000000001</v>
      </c>
      <c r="M5" s="2"/>
    </row>
    <row r="6" spans="1:13">
      <c r="A6" s="1" t="s">
        <v>13</v>
      </c>
      <c r="B6">
        <v>1</v>
      </c>
      <c r="F6" s="2"/>
      <c r="H6" s="1"/>
      <c r="M6" s="2"/>
    </row>
    <row r="7" spans="1:13">
      <c r="A7" s="1" t="s">
        <v>1</v>
      </c>
      <c r="C7" t="s">
        <v>2</v>
      </c>
      <c r="D7" t="s">
        <v>3</v>
      </c>
      <c r="F7" s="2" t="s">
        <v>9</v>
      </c>
      <c r="H7" s="1" t="s">
        <v>0</v>
      </c>
      <c r="I7">
        <v>1</v>
      </c>
      <c r="M7" s="2"/>
    </row>
    <row r="8" spans="1:13">
      <c r="A8" s="1"/>
      <c r="C8">
        <v>1.4187000000000001</v>
      </c>
      <c r="D8">
        <v>1.4189000000000001</v>
      </c>
      <c r="F8" s="2"/>
      <c r="H8" s="1" t="s">
        <v>1</v>
      </c>
      <c r="J8" t="s">
        <v>2</v>
      </c>
      <c r="K8" t="s">
        <v>3</v>
      </c>
      <c r="M8" s="2" t="s">
        <v>9</v>
      </c>
    </row>
    <row r="9" spans="1:13">
      <c r="A9" s="1"/>
      <c r="F9" s="2"/>
      <c r="H9" s="1"/>
      <c r="J9">
        <f>+C17</f>
        <v>2.0127115638344661</v>
      </c>
      <c r="K9">
        <f>+D17</f>
        <v>2.012938188937281</v>
      </c>
      <c r="M9" s="2"/>
    </row>
    <row r="10" spans="1:13">
      <c r="A10" s="1" t="s">
        <v>13</v>
      </c>
      <c r="B10">
        <v>1</v>
      </c>
      <c r="F10" s="2"/>
      <c r="H10" s="1"/>
      <c r="M10" s="2"/>
    </row>
    <row r="11" spans="1:13">
      <c r="A11" s="1" t="s">
        <v>0</v>
      </c>
      <c r="C11" t="s">
        <v>2</v>
      </c>
      <c r="D11" t="s">
        <v>3</v>
      </c>
      <c r="F11" s="2"/>
      <c r="H11" s="1" t="s">
        <v>4</v>
      </c>
      <c r="J11" t="s">
        <v>7</v>
      </c>
      <c r="M11" s="2"/>
    </row>
    <row r="12" spans="1:13">
      <c r="A12" s="1"/>
      <c r="C12">
        <v>0.70487</v>
      </c>
      <c r="D12">
        <v>0.70489000000000002</v>
      </c>
      <c r="F12" s="2" t="s">
        <v>34</v>
      </c>
      <c r="H12" s="1" t="s">
        <v>5</v>
      </c>
      <c r="I12">
        <v>100</v>
      </c>
      <c r="J12" t="s">
        <v>6</v>
      </c>
      <c r="K12">
        <f>+I12/K9</f>
        <v>49.678624286419058</v>
      </c>
      <c r="L12" s="8" t="s">
        <v>9</v>
      </c>
      <c r="M12" s="16" t="s">
        <v>11</v>
      </c>
    </row>
    <row r="13" spans="1:13">
      <c r="A13" s="1"/>
      <c r="F13" s="2"/>
      <c r="H13" s="3" t="str">
        <f>+J12</f>
        <v>pound</v>
      </c>
      <c r="I13" s="4">
        <f>+K12</f>
        <v>49.678624286419058</v>
      </c>
      <c r="J13" s="4" t="s">
        <v>6</v>
      </c>
      <c r="K13" s="4">
        <f>+I13*J5</f>
        <v>100.32101388399465</v>
      </c>
      <c r="L13" s="10" t="s">
        <v>8</v>
      </c>
      <c r="M13" s="7">
        <f>+K13-I12</f>
        <v>0.32101388399465236</v>
      </c>
    </row>
    <row r="14" spans="1:13">
      <c r="A14" s="11" t="s">
        <v>14</v>
      </c>
      <c r="B14" s="12"/>
      <c r="C14" s="12"/>
      <c r="D14" s="12"/>
      <c r="E14" s="12"/>
      <c r="F14" s="13"/>
    </row>
    <row r="15" spans="1:13">
      <c r="A15" s="11" t="s">
        <v>0</v>
      </c>
      <c r="B15" s="12">
        <v>1</v>
      </c>
      <c r="C15" s="12"/>
      <c r="D15" s="12"/>
      <c r="E15" s="12"/>
      <c r="F15" s="13">
        <f>+F11</f>
        <v>0</v>
      </c>
    </row>
    <row r="16" spans="1:13">
      <c r="A16" s="11" t="s">
        <v>1</v>
      </c>
      <c r="B16" s="12"/>
      <c r="C16" s="12" t="s">
        <v>2</v>
      </c>
      <c r="D16" s="12" t="s">
        <v>3</v>
      </c>
      <c r="E16" s="12"/>
      <c r="F16" s="13"/>
    </row>
    <row r="17" spans="1:6">
      <c r="A17" s="14"/>
      <c r="B17" s="15"/>
      <c r="C17" s="15">
        <f>+C8/C12</f>
        <v>2.0127115638344661</v>
      </c>
      <c r="D17" s="15">
        <f>+D8/D12</f>
        <v>2.012938188937281</v>
      </c>
      <c r="E17" s="15"/>
      <c r="F17" s="5"/>
    </row>
    <row r="20" spans="1:6">
      <c r="A20" s="17" t="s">
        <v>4</v>
      </c>
      <c r="B20" s="18"/>
      <c r="C20" s="18" t="s">
        <v>7</v>
      </c>
      <c r="D20" s="18"/>
      <c r="E20" s="9"/>
    </row>
    <row r="21" spans="1:6">
      <c r="A21" s="1" t="s">
        <v>5</v>
      </c>
      <c r="B21">
        <v>100</v>
      </c>
      <c r="C21" t="s">
        <v>13</v>
      </c>
      <c r="D21">
        <f>+B21/D8</f>
        <v>70.477130171259418</v>
      </c>
      <c r="E21" s="8" t="s">
        <v>9</v>
      </c>
    </row>
    <row r="22" spans="1:6">
      <c r="A22" s="1" t="str">
        <f>+C21</f>
        <v>Euro</v>
      </c>
      <c r="B22">
        <f>+D21</f>
        <v>70.477130171259418</v>
      </c>
      <c r="C22" t="s">
        <v>6</v>
      </c>
      <c r="D22">
        <f>+B22*D12</f>
        <v>49.678624286419051</v>
      </c>
      <c r="E22" s="6" t="s">
        <v>35</v>
      </c>
    </row>
    <row r="23" spans="1:6">
      <c r="A23" s="1" t="str">
        <f>+C22</f>
        <v>pound</v>
      </c>
      <c r="B23">
        <f>+D22</f>
        <v>49.678624286419051</v>
      </c>
      <c r="C23" t="s">
        <v>5</v>
      </c>
      <c r="D23">
        <f>+B23*C4</f>
        <v>100.32101388399464</v>
      </c>
      <c r="E23" s="10" t="s">
        <v>8</v>
      </c>
    </row>
    <row r="24" spans="1:6">
      <c r="A24" s="3"/>
      <c r="B24" s="4"/>
      <c r="C24" s="4"/>
      <c r="D24" s="15" t="s">
        <v>11</v>
      </c>
      <c r="E24" s="5">
        <f>+D23-B21</f>
        <v>0.32101388399463815</v>
      </c>
    </row>
  </sheetData>
  <mergeCells count="2">
    <mergeCell ref="A1:F1"/>
    <mergeCell ref="H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B2" sqref="B2"/>
    </sheetView>
  </sheetViews>
  <sheetFormatPr defaultRowHeight="15"/>
  <cols>
    <col min="1" max="1" width="48.28515625" bestFit="1" customWidth="1"/>
    <col min="4" max="4" width="16.140625" bestFit="1" customWidth="1"/>
    <col min="5" max="5" width="16.7109375" bestFit="1" customWidth="1"/>
  </cols>
  <sheetData>
    <row r="1" spans="1:8">
      <c r="A1" t="s">
        <v>29</v>
      </c>
      <c r="B1" s="20">
        <v>0.06</v>
      </c>
      <c r="C1" s="20"/>
      <c r="D1" t="s">
        <v>23</v>
      </c>
      <c r="E1" s="22">
        <v>1000000</v>
      </c>
      <c r="F1" t="s">
        <v>25</v>
      </c>
      <c r="G1" t="s">
        <v>28</v>
      </c>
      <c r="H1" t="s">
        <v>31</v>
      </c>
    </row>
    <row r="2" spans="1:8">
      <c r="A2" t="s">
        <v>30</v>
      </c>
      <c r="B2" s="20">
        <v>0.03</v>
      </c>
      <c r="C2" s="20"/>
      <c r="D2" t="s">
        <v>33</v>
      </c>
      <c r="E2" s="26">
        <f>+E1*B2*B6/B4</f>
        <v>15000</v>
      </c>
      <c r="F2" t="s">
        <v>25</v>
      </c>
    </row>
    <row r="3" spans="1:8">
      <c r="A3" t="s">
        <v>15</v>
      </c>
      <c r="B3">
        <v>365</v>
      </c>
      <c r="D3" t="s">
        <v>24</v>
      </c>
      <c r="E3" s="27">
        <f>+E1+E2</f>
        <v>1015000</v>
      </c>
      <c r="F3" t="s">
        <v>25</v>
      </c>
    </row>
    <row r="4" spans="1:8">
      <c r="A4" t="s">
        <v>16</v>
      </c>
      <c r="B4">
        <v>360</v>
      </c>
    </row>
    <row r="5" spans="1:8">
      <c r="A5" t="s">
        <v>17</v>
      </c>
      <c r="B5">
        <v>180</v>
      </c>
      <c r="D5" t="s">
        <v>23</v>
      </c>
      <c r="E5" s="28">
        <f>+E1*B7</f>
        <v>700000</v>
      </c>
      <c r="F5" t="s">
        <v>26</v>
      </c>
      <c r="G5" t="s">
        <v>27</v>
      </c>
    </row>
    <row r="6" spans="1:8">
      <c r="A6" t="s">
        <v>18</v>
      </c>
      <c r="B6">
        <v>180</v>
      </c>
      <c r="D6" t="s">
        <v>33</v>
      </c>
      <c r="E6" s="25">
        <f>+E5*B1*B5/B3</f>
        <v>20712.328767123287</v>
      </c>
      <c r="F6" t="s">
        <v>26</v>
      </c>
    </row>
    <row r="7" spans="1:8">
      <c r="A7" t="s">
        <v>32</v>
      </c>
      <c r="B7" s="19">
        <v>0.7</v>
      </c>
      <c r="C7" s="19"/>
      <c r="D7" t="s">
        <v>24</v>
      </c>
      <c r="E7" s="23">
        <f>+E5+E6</f>
        <v>720712.32876712328</v>
      </c>
    </row>
    <row r="9" spans="1:8">
      <c r="A9" t="s">
        <v>19</v>
      </c>
      <c r="D9" s="12" t="s">
        <v>22</v>
      </c>
      <c r="E9" s="24">
        <f>+E7/E3</f>
        <v>0.71006140765233816</v>
      </c>
    </row>
    <row r="10" spans="1:8">
      <c r="A10" t="s">
        <v>21</v>
      </c>
    </row>
    <row r="12" spans="1:8">
      <c r="A12" s="12" t="s">
        <v>20</v>
      </c>
      <c r="B12" s="12">
        <f>B7*(B4*B5*B1-B3*B6*B2)/(B3*(B4+B6*B2))</f>
        <v>1.0061407652338213E-2</v>
      </c>
    </row>
    <row r="13" spans="1:8">
      <c r="A13" s="12" t="s">
        <v>22</v>
      </c>
      <c r="B13" s="21">
        <f>+B7+B12</f>
        <v>0.71006140765233816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A67E-E94F-4921-BF2F-4A38DADF7C90}">
  <dimension ref="A1:K18"/>
  <sheetViews>
    <sheetView tabSelected="1" workbookViewId="0">
      <selection activeCell="K28" sqref="K28"/>
    </sheetView>
  </sheetViews>
  <sheetFormatPr defaultRowHeight="15"/>
  <cols>
    <col min="1" max="1" width="12" bestFit="1" customWidth="1"/>
    <col min="2" max="7" width="7.42578125" bestFit="1" customWidth="1"/>
    <col min="8" max="10" width="9.140625" hidden="1" customWidth="1"/>
    <col min="11" max="11" width="115.85546875" customWidth="1"/>
  </cols>
  <sheetData>
    <row r="1" spans="1:11">
      <c r="A1" s="6" t="s">
        <v>36</v>
      </c>
      <c r="B1" s="6">
        <v>20</v>
      </c>
      <c r="C1" s="6">
        <v>25</v>
      </c>
      <c r="D1" s="6">
        <v>20</v>
      </c>
      <c r="E1" s="6">
        <v>20</v>
      </c>
      <c r="F1" s="6">
        <v>20</v>
      </c>
      <c r="G1" s="6">
        <v>20</v>
      </c>
    </row>
    <row r="2" spans="1:11">
      <c r="A2" s="6" t="s">
        <v>37</v>
      </c>
      <c r="B2" s="6">
        <v>20</v>
      </c>
      <c r="C2" s="6">
        <v>20</v>
      </c>
      <c r="D2" s="6">
        <v>25</v>
      </c>
      <c r="E2" s="6">
        <v>20</v>
      </c>
      <c r="F2" s="6">
        <v>20</v>
      </c>
      <c r="G2" s="6">
        <v>20</v>
      </c>
    </row>
    <row r="3" spans="1:11">
      <c r="A3" s="6" t="s">
        <v>38</v>
      </c>
      <c r="B3" s="6">
        <v>0.25</v>
      </c>
      <c r="C3" s="6">
        <v>0.25</v>
      </c>
      <c r="D3" s="6">
        <v>0.25</v>
      </c>
      <c r="E3" s="6">
        <v>0.25</v>
      </c>
      <c r="F3" s="6">
        <v>0.25</v>
      </c>
      <c r="G3" s="6">
        <v>1.25</v>
      </c>
    </row>
    <row r="4" spans="1:11">
      <c r="A4" s="6" t="s">
        <v>39</v>
      </c>
      <c r="B4" s="6">
        <v>6.4000000000000001E-2</v>
      </c>
      <c r="C4" s="6">
        <v>6.4000000000000001E-2</v>
      </c>
      <c r="D4" s="6">
        <v>6.4000000000000001E-2</v>
      </c>
      <c r="E4" s="6">
        <v>0.02</v>
      </c>
      <c r="F4" s="6">
        <v>6.4000000000000001E-2</v>
      </c>
      <c r="G4" s="6">
        <v>6.4000000000000001E-2</v>
      </c>
    </row>
    <row r="5" spans="1:11">
      <c r="A5" s="6" t="s">
        <v>40</v>
      </c>
      <c r="B5" s="6">
        <v>0.16</v>
      </c>
      <c r="C5" s="6">
        <v>0.16</v>
      </c>
      <c r="D5" s="6">
        <v>0.16</v>
      </c>
      <c r="E5" s="6">
        <v>0.16</v>
      </c>
      <c r="F5" s="6">
        <v>0.5</v>
      </c>
      <c r="G5" s="6">
        <v>0.16</v>
      </c>
    </row>
    <row r="6" spans="1:11">
      <c r="A6" s="6" t="s">
        <v>41</v>
      </c>
      <c r="B6" s="29">
        <f>+B5^(1/2)</f>
        <v>0.4</v>
      </c>
      <c r="C6" s="29">
        <f t="shared" ref="C6:G6" si="0">+C5^(1/2)</f>
        <v>0.4</v>
      </c>
      <c r="D6" s="29">
        <f t="shared" si="0"/>
        <v>0.4</v>
      </c>
      <c r="E6" s="29">
        <f t="shared" si="0"/>
        <v>0.4</v>
      </c>
      <c r="F6" s="29">
        <f t="shared" si="0"/>
        <v>0.70710678118654757</v>
      </c>
      <c r="G6" s="29">
        <f t="shared" si="0"/>
        <v>0.4</v>
      </c>
    </row>
    <row r="7" spans="1:11">
      <c r="A7" s="6"/>
      <c r="B7" s="6"/>
      <c r="C7" s="6"/>
      <c r="D7" s="6"/>
      <c r="E7" s="6"/>
      <c r="F7" s="6"/>
      <c r="G7" s="6"/>
    </row>
    <row r="8" spans="1:11">
      <c r="A8" s="6" t="s">
        <v>42</v>
      </c>
      <c r="B8" s="29">
        <f>(LN(B1/B2)+(B4+(B5/2))*B3)/(B6*(B3)^(1/2))</f>
        <v>0.18000000000000002</v>
      </c>
      <c r="C8" s="29">
        <f t="shared" ref="C8:G8" si="1">(LN(C1/C2)+(C4+(C5/2))*C3)/(C6*(C3)^(1/2))</f>
        <v>1.2957177565710487</v>
      </c>
      <c r="D8" s="29">
        <f t="shared" si="1"/>
        <v>-0.9357177565710485</v>
      </c>
      <c r="E8" s="29">
        <f t="shared" si="1"/>
        <v>0.125</v>
      </c>
      <c r="F8" s="29">
        <f t="shared" si="1"/>
        <v>0.22203152929257591</v>
      </c>
      <c r="G8" s="29">
        <f t="shared" si="1"/>
        <v>0.40249223594996214</v>
      </c>
    </row>
    <row r="9" spans="1:11">
      <c r="A9" s="6" t="s">
        <v>43</v>
      </c>
      <c r="B9" s="29">
        <f>+B8-(B6*((B3)^(1/2)))</f>
        <v>-1.999999999999999E-2</v>
      </c>
      <c r="C9" s="29">
        <f t="shared" ref="C9:G9" si="2">+C8-(C6*((C3)^(1/2)))</f>
        <v>1.0957177565710488</v>
      </c>
      <c r="D9" s="29">
        <f t="shared" si="2"/>
        <v>-1.1357177565710486</v>
      </c>
      <c r="E9" s="29">
        <f t="shared" si="2"/>
        <v>-7.5000000000000011E-2</v>
      </c>
      <c r="F9" s="29">
        <f t="shared" si="2"/>
        <v>-0.13152186130069787</v>
      </c>
      <c r="G9" s="29">
        <f t="shared" si="2"/>
        <v>-4.4721359549995843E-2</v>
      </c>
    </row>
    <row r="10" spans="1:11">
      <c r="A10" s="6"/>
      <c r="B10" s="6"/>
      <c r="C10" s="6"/>
      <c r="D10" s="6"/>
      <c r="E10" s="6"/>
      <c r="F10" s="6"/>
      <c r="G10" s="6"/>
      <c r="K10" s="30" t="s">
        <v>50</v>
      </c>
    </row>
    <row r="11" spans="1:11">
      <c r="A11" s="6" t="s">
        <v>44</v>
      </c>
      <c r="B11" s="31">
        <f>NORMSDIST(B8)</f>
        <v>0.5714237159009008</v>
      </c>
      <c r="C11" s="31">
        <f t="shared" ref="C11:G12" si="3">NORMSDIST(C8)</f>
        <v>0.90246362922508838</v>
      </c>
      <c r="D11" s="31">
        <f t="shared" si="3"/>
        <v>0.17470926289905278</v>
      </c>
      <c r="E11" s="31">
        <f t="shared" si="3"/>
        <v>0.54973822483011292</v>
      </c>
      <c r="F11" s="31">
        <f t="shared" si="3"/>
        <v>0.58785533049090133</v>
      </c>
      <c r="G11" s="31">
        <f t="shared" si="3"/>
        <v>0.65633909941300272</v>
      </c>
      <c r="K11" s="30" t="s">
        <v>51</v>
      </c>
    </row>
    <row r="12" spans="1:11" ht="26.25">
      <c r="A12" s="6" t="s">
        <v>45</v>
      </c>
      <c r="B12" s="31">
        <f>NORMSDIST(B9)</f>
        <v>0.492021686283098</v>
      </c>
      <c r="C12" s="31">
        <f t="shared" si="3"/>
        <v>0.86339884521890908</v>
      </c>
      <c r="D12" s="31">
        <f t="shared" si="3"/>
        <v>0.12803735336310451</v>
      </c>
      <c r="E12" s="31">
        <f t="shared" si="3"/>
        <v>0.47010735594710523</v>
      </c>
      <c r="F12" s="31">
        <f t="shared" si="3"/>
        <v>0.44768124698379108</v>
      </c>
      <c r="G12" s="31">
        <f t="shared" si="3"/>
        <v>0.48216470413516005</v>
      </c>
      <c r="K12" s="30" t="s">
        <v>52</v>
      </c>
    </row>
    <row r="13" spans="1:11">
      <c r="A13" s="6"/>
      <c r="B13" s="32"/>
      <c r="C13" s="32"/>
      <c r="D13" s="32"/>
      <c r="E13" s="32"/>
      <c r="F13" s="32"/>
      <c r="G13" s="32"/>
      <c r="K13" s="30" t="s">
        <v>53</v>
      </c>
    </row>
    <row r="14" spans="1:11">
      <c r="A14" s="6" t="s">
        <v>46</v>
      </c>
      <c r="B14" s="31">
        <f>EXP(-B4*B3)</f>
        <v>0.98412732005528514</v>
      </c>
      <c r="C14" s="31">
        <f t="shared" ref="C14:G14" si="4">EXP(-C4*C3)</f>
        <v>0.98412732005528514</v>
      </c>
      <c r="D14" s="31">
        <f t="shared" si="4"/>
        <v>0.98412732005528514</v>
      </c>
      <c r="E14" s="31">
        <f t="shared" si="4"/>
        <v>0.99501247919268232</v>
      </c>
      <c r="F14" s="31">
        <f t="shared" si="4"/>
        <v>0.98412732005528514</v>
      </c>
      <c r="G14" s="31">
        <f t="shared" si="4"/>
        <v>0.92311634638663576</v>
      </c>
      <c r="K14" s="30" t="s">
        <v>54</v>
      </c>
    </row>
    <row r="15" spans="1:11" ht="39">
      <c r="A15" s="6" t="s">
        <v>47</v>
      </c>
      <c r="B15" s="31">
        <f>(B1*B11)-(B2*B14*B12)</f>
        <v>1.7442346474006651</v>
      </c>
      <c r="C15" s="31">
        <f t="shared" ref="C15:G15" si="5">(C1*C11)-(C2*C14*C12)</f>
        <v>5.5677028969449509</v>
      </c>
      <c r="D15" s="31">
        <f t="shared" si="5"/>
        <v>0.34405882217596595</v>
      </c>
      <c r="E15" s="31">
        <f t="shared" si="5"/>
        <v>1.6395107820493386</v>
      </c>
      <c r="F15" s="31">
        <f t="shared" si="5"/>
        <v>2.9455996931546959</v>
      </c>
      <c r="G15" s="31">
        <f t="shared" si="5"/>
        <v>4.2248995875032112</v>
      </c>
      <c r="K15" s="33" t="s">
        <v>48</v>
      </c>
    </row>
    <row r="16" spans="1:11">
      <c r="A16" s="6"/>
      <c r="B16" s="6"/>
      <c r="C16" s="6"/>
      <c r="D16" s="6"/>
      <c r="E16" s="6"/>
      <c r="F16" s="6"/>
      <c r="G16" s="6"/>
      <c r="K16" s="30" t="s">
        <v>55</v>
      </c>
    </row>
    <row r="17" spans="1:11">
      <c r="A17" s="6" t="s">
        <v>49</v>
      </c>
      <c r="B17" s="34">
        <f>+B15-B1+B2*B14</f>
        <v>1.4267810485063706</v>
      </c>
      <c r="C17" s="34">
        <f t="shared" ref="C17:G17" si="6">+C15-C1+C2*C14</f>
        <v>0.25024929805065455</v>
      </c>
      <c r="D17" s="34">
        <f t="shared" si="6"/>
        <v>4.9472418235580946</v>
      </c>
      <c r="E17" s="34">
        <f t="shared" si="6"/>
        <v>1.5397603659029855</v>
      </c>
      <c r="F17" s="34">
        <f t="shared" si="6"/>
        <v>2.6281460942604014</v>
      </c>
      <c r="G17" s="34">
        <f t="shared" si="6"/>
        <v>2.6872265152359258</v>
      </c>
      <c r="K17" s="30" t="s">
        <v>56</v>
      </c>
    </row>
    <row r="18" spans="1:11">
      <c r="K18" s="35" t="s">
        <v>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msc-intra-8-24</vt:lpstr>
      <vt:lpstr>msc-intra-8-25</vt:lpstr>
      <vt:lpstr>FX-FORWARD</vt:lpstr>
      <vt:lpstr>Option Black-Scholes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</dc:creator>
  <cp:lastModifiedBy>PANTEION</cp:lastModifiedBy>
  <dcterms:created xsi:type="dcterms:W3CDTF">2013-04-11T08:19:22Z</dcterms:created>
  <dcterms:modified xsi:type="dcterms:W3CDTF">2023-05-16T13:34:58Z</dcterms:modified>
</cp:coreProperties>
</file>