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lpfl\Desktop\ΠΜΣ ΟΠΑ MSC BF CF 1\Presentations ASOEE\test BF5\"/>
    </mc:Choice>
  </mc:AlternateContent>
  <xr:revisionPtr revIDLastSave="0" documentId="13_ncr:1_{E2B14A5D-589B-44D5-8ACC-15F7F098DD07}" xr6:coauthVersionLast="47" xr6:coauthVersionMax="47" xr10:uidLastSave="{00000000-0000-0000-0000-000000000000}"/>
  <bookViews>
    <workbookView xWindow="-120" yWindow="-120" windowWidth="29040" windowHeight="15840" firstSheet="4" activeTab="4" xr2:uid="{00000000-000D-0000-FFFF-FFFF00000000}"/>
  </bookViews>
  <sheets>
    <sheet name="goalSeekInfo" sheetId="4" state="hidden" r:id="rId1"/>
    <sheet name="senseInfo" sheetId="5" state="hidden" r:id="rId2"/>
    <sheet name="RiskSerializationData" sheetId="6" state="hidden" r:id="rId3"/>
    <sheet name="rsklibSimData" sheetId="18" state="hidden" r:id="rId4"/>
    <sheet name="MODEL" sheetId="1" r:id="rId5"/>
    <sheet name="FORMULA" sheetId="3" r:id="rId6"/>
    <sheet name="_PalUtilTempWorksheet" sheetId="19" state="hidden" r:id="rId7"/>
    <sheet name="ro_HiddenInfo" sheetId="7" state="hidden" r:id="rId8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1792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Pal_Workbook_GUID" hidden="1">"4CRP4E7PKSLRI9A3MENKXZUB"</definedName>
    <definedName name="RiskAfterRecalcMacro" hidden="1">""</definedName>
    <definedName name="RiskAfterSimMacro" hidden="1">""</definedName>
    <definedName name="riskATSSboxGraph" hidden="1">FALSE</definedName>
    <definedName name="riskATSSincludeSimtables" hidden="1">TRUE</definedName>
    <definedName name="riskATSSinputsGraphs" hidden="1">FALSE</definedName>
    <definedName name="riskATSSoutputStatistic" hidden="1">3</definedName>
    <definedName name="riskATSSpercentChangeGraph" hidden="1">TRUE</definedName>
    <definedName name="riskATSSpercentileGraph" hidden="1">TRUE</definedName>
    <definedName name="riskATSSpercentileValue" hidden="1">5</definedName>
    <definedName name="riskATSSprintReport" hidden="1">FALSE</definedName>
    <definedName name="riskATSSreportsInActiveBook" hidden="1">FALSE</definedName>
    <definedName name="riskATSSreportsSelected" hidden="1">TRUE</definedName>
    <definedName name="riskATSSsummaryReport" hidden="1">TRUE</definedName>
    <definedName name="riskATSStornadoGraph" hidden="1">TRUE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solver_adj" localSheetId="4" hidden="1">MODEL!$D$6</definedName>
    <definedName name="solver_cvg" localSheetId="4" hidden="1">0.0001</definedName>
    <definedName name="solver_drv" localSheetId="4" hidden="1">2</definedName>
    <definedName name="solver_eng" localSheetId="4" hidden="1">1</definedName>
    <definedName name="solver_est" localSheetId="4" hidden="1">1</definedName>
    <definedName name="solver_itr" localSheetId="4" hidden="1">2147483647</definedName>
    <definedName name="solver_lhs1" localSheetId="4" hidden="1">MODEL!$D$56</definedName>
    <definedName name="solver_mip" localSheetId="4" hidden="1">2147483647</definedName>
    <definedName name="solver_mni" localSheetId="4" hidden="1">30</definedName>
    <definedName name="solver_mrt" localSheetId="4" hidden="1">0.075</definedName>
    <definedName name="solver_msl" localSheetId="4" hidden="1">2</definedName>
    <definedName name="solver_neg" localSheetId="4" hidden="1">1</definedName>
    <definedName name="solver_nod" localSheetId="4" hidden="1">2147483647</definedName>
    <definedName name="solver_num" localSheetId="4" hidden="1">0</definedName>
    <definedName name="solver_nwt" localSheetId="4" hidden="1">1</definedName>
    <definedName name="solver_opt" localSheetId="4" hidden="1">MODEL!$D$85</definedName>
    <definedName name="solver_pre" localSheetId="4" hidden="1">0.000001</definedName>
    <definedName name="solver_rbv" localSheetId="4" hidden="1">2</definedName>
    <definedName name="solver_rel1" localSheetId="4" hidden="1">2</definedName>
    <definedName name="solver_rhs1" localSheetId="4" hidden="1">88</definedName>
    <definedName name="solver_rlx" localSheetId="4" hidden="1">2</definedName>
    <definedName name="solver_rsd" localSheetId="4" hidden="1">0</definedName>
    <definedName name="solver_scl" localSheetId="4" hidden="1">2</definedName>
    <definedName name="solver_sho" localSheetId="4" hidden="1">2</definedName>
    <definedName name="solver_ssz" localSheetId="4" hidden="1">100</definedName>
    <definedName name="solver_tim" localSheetId="4" hidden="1">2147483647</definedName>
    <definedName name="solver_tol" localSheetId="4" hidden="1">0.01</definedName>
    <definedName name="solver_typ" localSheetId="4" hidden="1">1</definedName>
    <definedName name="solver_val" localSheetId="4" hidden="1">23.8</definedName>
    <definedName name="solver_ver" localSheetId="4" hidden="1">3</definedName>
  </definedNames>
  <calcPr calcId="191029" iterate="1" iterateCount="32767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D18" i="1" s="1"/>
  <c r="D39" i="1"/>
  <c r="D19" i="1" s="1"/>
  <c r="D4" i="1"/>
  <c r="D5" i="1"/>
  <c r="BG17" i="7"/>
  <c r="BF16" i="7"/>
  <c r="BB16" i="7"/>
  <c r="J20" i="7"/>
  <c r="I20" i="7"/>
  <c r="H20" i="7"/>
  <c r="J19" i="7"/>
  <c r="I19" i="7"/>
  <c r="H19" i="7"/>
  <c r="J18" i="7"/>
  <c r="I18" i="7"/>
  <c r="H18" i="7"/>
  <c r="J17" i="7"/>
  <c r="I17" i="7"/>
  <c r="H17" i="7"/>
  <c r="J16" i="7"/>
  <c r="I16" i="7"/>
  <c r="H16" i="7"/>
  <c r="D36" i="1"/>
  <c r="D35" i="1"/>
  <c r="D43" i="1"/>
  <c r="C20" i="1"/>
  <c r="C21" i="1" s="1"/>
  <c r="C52" i="1"/>
  <c r="C46" i="1"/>
  <c r="C48" i="1"/>
  <c r="C53" i="1"/>
  <c r="C30" i="1"/>
  <c r="B12" i="3" s="1"/>
  <c r="D29" i="1"/>
  <c r="C75" i="1" s="1"/>
  <c r="C74" i="1"/>
  <c r="AN4" i="6"/>
  <c r="N2" i="6"/>
  <c r="G2" i="6"/>
  <c r="A2" i="6"/>
  <c r="E5" i="5"/>
  <c r="D67" i="1"/>
  <c r="D76" i="1"/>
  <c r="C10" i="1"/>
  <c r="C76" i="1"/>
  <c r="C60" i="1"/>
  <c r="C61" i="1" s="1"/>
  <c r="C9" i="1"/>
  <c r="C8" i="1"/>
  <c r="C14" i="1"/>
  <c r="C12" i="1"/>
  <c r="C13" i="1"/>
  <c r="C7" i="1"/>
  <c r="B3" i="3"/>
  <c r="B4" i="3" s="1"/>
  <c r="B5" i="3" s="1"/>
  <c r="B8" i="3"/>
  <c r="D28" i="1"/>
  <c r="C67" i="1"/>
  <c r="C66" i="1"/>
  <c r="C69" i="1"/>
  <c r="D50" i="1"/>
  <c r="D49" i="1"/>
  <c r="D47" i="1"/>
  <c r="C38" i="1"/>
  <c r="C65" i="1" s="1"/>
  <c r="D26" i="1"/>
  <c r="A2" i="4"/>
  <c r="C77" i="1" l="1"/>
  <c r="C23" i="1"/>
  <c r="C59" i="1"/>
  <c r="C73" i="1" s="1"/>
  <c r="D37" i="1"/>
  <c r="D66" i="1" s="1"/>
  <c r="C40" i="1"/>
  <c r="D30" i="1"/>
  <c r="D44" i="1"/>
  <c r="C78" i="1"/>
  <c r="D38" i="1"/>
  <c r="D40" i="1" s="1"/>
  <c r="D68" i="1" s="1"/>
  <c r="D20" i="1"/>
  <c r="D21" i="1" s="1"/>
  <c r="D59" i="1" s="1"/>
  <c r="D54" i="1"/>
  <c r="B9" i="3"/>
  <c r="E4" i="3" s="1"/>
  <c r="C68" i="1" l="1"/>
  <c r="B6" i="3"/>
  <c r="B7" i="3" s="1"/>
  <c r="D4" i="3" s="1"/>
  <c r="C24" i="1"/>
  <c r="C25" i="1"/>
  <c r="C27" i="1" s="1"/>
  <c r="D60" i="1"/>
  <c r="D61" i="1" s="1"/>
  <c r="D62" i="1" s="1"/>
  <c r="BD16" i="7"/>
  <c r="B10" i="3" l="1"/>
  <c r="C70" i="1"/>
  <c r="C71" i="1"/>
  <c r="C72" i="1"/>
  <c r="C80" i="1"/>
  <c r="C81" i="1" s="1"/>
  <c r="C31" i="1"/>
  <c r="D73" i="1"/>
  <c r="B11" i="3" l="1"/>
  <c r="B13" i="3"/>
  <c r="B14" i="3" s="1"/>
  <c r="F4" i="3" s="1"/>
  <c r="C4" i="3" s="1"/>
  <c r="B2" i="4" l="1"/>
  <c r="D22" i="1"/>
  <c r="D23" i="1"/>
  <c r="D24" i="1"/>
  <c r="D25" i="1"/>
  <c r="D27" i="1"/>
  <c r="D31" i="1"/>
  <c r="D45" i="1"/>
  <c r="D46" i="1"/>
  <c r="D48" i="1"/>
  <c r="D51" i="1"/>
  <c r="D52" i="1"/>
  <c r="D53" i="1"/>
  <c r="D55" i="1"/>
  <c r="D56" i="1"/>
  <c r="D63" i="1"/>
  <c r="D65" i="1"/>
  <c r="D69" i="1"/>
  <c r="D70" i="1"/>
  <c r="D71" i="1"/>
  <c r="D72" i="1"/>
  <c r="D74" i="1"/>
  <c r="D75" i="1"/>
  <c r="D77" i="1"/>
  <c r="D78" i="1"/>
  <c r="D79" i="1"/>
  <c r="D80" i="1"/>
  <c r="D81" i="1"/>
  <c r="D82" i="1"/>
  <c r="D83" i="1"/>
  <c r="D84" i="1"/>
  <c r="D85" i="1"/>
  <c r="A4" i="6"/>
  <c r="AG4" i="6"/>
  <c r="B1" i="7"/>
  <c r="BD17" i="7"/>
  <c r="E2" i="5"/>
</calcChain>
</file>

<file path=xl/sharedStrings.xml><?xml version="1.0" encoding="utf-8"?>
<sst xmlns="http://schemas.openxmlformats.org/spreadsheetml/2006/main" count="356" uniqueCount="280">
  <si>
    <t>S1=</t>
  </si>
  <si>
    <t>ΔS=</t>
  </si>
  <si>
    <t>A/So =</t>
  </si>
  <si>
    <t>A* =</t>
  </si>
  <si>
    <t>L* =</t>
  </si>
  <si>
    <t>L* /So =</t>
  </si>
  <si>
    <t>NI =</t>
  </si>
  <si>
    <t>D</t>
  </si>
  <si>
    <t>M=NI/So =</t>
  </si>
  <si>
    <t>D/NI =</t>
  </si>
  <si>
    <t>RR=(1-D/NI)=</t>
  </si>
  <si>
    <t>AFN=</t>
  </si>
  <si>
    <t xml:space="preserve">Additional funds Needed </t>
  </si>
  <si>
    <t>1. Sales</t>
  </si>
  <si>
    <t xml:space="preserve">2. Costs except depreciation </t>
  </si>
  <si>
    <t xml:space="preserve">3. Depreciation expense </t>
  </si>
  <si>
    <t xml:space="preserve">4. Total operating costs </t>
  </si>
  <si>
    <t xml:space="preserve">5. EBIT </t>
  </si>
  <si>
    <t xml:space="preserve">6. Less interest </t>
  </si>
  <si>
    <t xml:space="preserve">7. Earnings before taxes (EBT) </t>
  </si>
  <si>
    <t xml:space="preserve">9. NI before preferred dividends </t>
  </si>
  <si>
    <t xml:space="preserve">10. Preferred dividends </t>
  </si>
  <si>
    <t xml:space="preserve">11. NI available to common </t>
  </si>
  <si>
    <t xml:space="preserve">13. Dividends per share </t>
  </si>
  <si>
    <t xml:space="preserve">14. Dividends to common </t>
  </si>
  <si>
    <t xml:space="preserve">15. Additions to retained earnings </t>
  </si>
  <si>
    <t>Forecast the Income Statement</t>
  </si>
  <si>
    <t>Assets</t>
  </si>
  <si>
    <t xml:space="preserve">1. Cash </t>
  </si>
  <si>
    <t xml:space="preserve">Previous plus “plug” if needed </t>
  </si>
  <si>
    <t>Liabilities and Equity</t>
  </si>
  <si>
    <t xml:space="preserve">Same: no new issue </t>
  </si>
  <si>
    <t>Forecast the Balance Sheet</t>
  </si>
  <si>
    <t>Model Inputs</t>
  </si>
  <si>
    <t xml:space="preserve">Inventory as percentage of sales </t>
  </si>
  <si>
    <t>Model Outputs</t>
  </si>
  <si>
    <t xml:space="preserve">AFN </t>
  </si>
  <si>
    <t>Ratios</t>
  </si>
  <si>
    <t xml:space="preserve">Current ratio </t>
  </si>
  <si>
    <t xml:space="preserve">Inventory turnover </t>
  </si>
  <si>
    <t xml:space="preserve">Days sales outstanding </t>
  </si>
  <si>
    <t xml:space="preserve">Total assets turnover </t>
  </si>
  <si>
    <t xml:space="preserve">Debt ratio </t>
  </si>
  <si>
    <t xml:space="preserve">Profit margin </t>
  </si>
  <si>
    <t xml:space="preserve">Return on assets </t>
  </si>
  <si>
    <t xml:space="preserve">Return on equity </t>
  </si>
  <si>
    <t xml:space="preserve">(NOPAT/Total operating capital) </t>
  </si>
  <si>
    <t>a NOPAT= EBIT _x0006_ (1- T)</t>
  </si>
  <si>
    <t>b Net operating working capital = Cash +Accounts receivable + Inventories - Accounts payable - Accruals</t>
  </si>
  <si>
    <t xml:space="preserve">c Total operating capital= Net operating working capital + Net plant and equipment </t>
  </si>
  <si>
    <t>d Free cash flow = NOPAT- Investment in total operating capital.</t>
  </si>
  <si>
    <t>Target of sales</t>
  </si>
  <si>
    <t xml:space="preserve">Tax Rate </t>
  </si>
  <si>
    <t>Dividends per share growth rate</t>
  </si>
  <si>
    <t>Costs of goods sold as percentage of sales</t>
  </si>
  <si>
    <t>Accounts receivable as percentage of sales</t>
  </si>
  <si>
    <t>Interest rate loans</t>
  </si>
  <si>
    <t>Av.Loans x Int.rate</t>
  </si>
  <si>
    <t>Depreciation expense % ratio of Net Assets</t>
  </si>
  <si>
    <t>Cash Target</t>
  </si>
  <si>
    <t>X t  Sales =</t>
  </si>
  <si>
    <t>X (t+1) Sales=</t>
  </si>
  <si>
    <t xml:space="preserve"> X (t+1) Net plant =</t>
  </si>
  <si>
    <t>X (t+1) Pref. stk.=</t>
  </si>
  <si>
    <t>Accounts payable as percentage of sales</t>
  </si>
  <si>
    <t>Accruals as percentage of sales</t>
  </si>
  <si>
    <t>Net plant and equipment as percentage of sales</t>
  </si>
  <si>
    <t>12. Shares of common equity Number</t>
  </si>
  <si>
    <t>X t DPS =</t>
  </si>
  <si>
    <t>t</t>
  </si>
  <si>
    <t>t+1</t>
  </si>
  <si>
    <t>(A*/Sο)ΔS -</t>
  </si>
  <si>
    <t>(L*/So)ΔS -</t>
  </si>
  <si>
    <t>MS1(RR)</t>
  </si>
  <si>
    <t>Sο =</t>
  </si>
  <si>
    <t xml:space="preserve">NOPAT </t>
  </si>
  <si>
    <t>Net operating working capital</t>
  </si>
  <si>
    <t>Total operating capital</t>
  </si>
  <si>
    <t>Free cash flows (FCF)</t>
  </si>
  <si>
    <t xml:space="preserve">t RE + (t+1) Additions to RE </t>
  </si>
  <si>
    <t xml:space="preserve">8. Taxes (26%) </t>
  </si>
  <si>
    <t xml:space="preserve">2. Accounts receivable </t>
  </si>
  <si>
    <t xml:space="preserve">3. Inventories </t>
  </si>
  <si>
    <t xml:space="preserve">4. Total current assets </t>
  </si>
  <si>
    <t xml:space="preserve">5. Net plant and equipment </t>
  </si>
  <si>
    <t xml:space="preserve">6. Total assets </t>
  </si>
  <si>
    <t xml:space="preserve">7. Accounts payable </t>
  </si>
  <si>
    <t xml:space="preserve">8. Accruals </t>
  </si>
  <si>
    <t xml:space="preserve">9. Notes payable </t>
  </si>
  <si>
    <t xml:space="preserve">10. Total current liabilities </t>
  </si>
  <si>
    <t xml:space="preserve">11. Long-term bonds </t>
  </si>
  <si>
    <t>12. Total liabilities</t>
  </si>
  <si>
    <t xml:space="preserve">13. Preferred stock </t>
  </si>
  <si>
    <t xml:space="preserve">14. Common stock </t>
  </si>
  <si>
    <t xml:space="preserve">15. Retained earnings </t>
  </si>
  <si>
    <t xml:space="preserve">16. Total common equity </t>
  </si>
  <si>
    <t xml:space="preserve">17. Total liabilities and equity </t>
  </si>
  <si>
    <t>18. Required assets</t>
  </si>
  <si>
    <t>19. Specified sources of financing</t>
  </si>
  <si>
    <t xml:space="preserve">20. Additional funds needed (AFN) </t>
  </si>
  <si>
    <t>WACC</t>
  </si>
  <si>
    <t>Cost of Equity</t>
  </si>
  <si>
    <t>Cost of Debt</t>
  </si>
  <si>
    <t>ROIC</t>
  </si>
  <si>
    <t>RR</t>
  </si>
  <si>
    <t>g</t>
  </si>
  <si>
    <t>Control</t>
  </si>
  <si>
    <t>changingCell</t>
  </si>
  <si>
    <t>setCell</t>
  </si>
  <si>
    <t>outputValue</t>
  </si>
  <si>
    <t>statType</t>
  </si>
  <si>
    <t>compareAccuracy</t>
  </si>
  <si>
    <t>maxNumSims</t>
  </si>
  <si>
    <t>lowerLimit</t>
  </si>
  <si>
    <t>upperLimit</t>
  </si>
  <si>
    <t>lowerLimitI</t>
  </si>
  <si>
    <t>upperLimitI</t>
  </si>
  <si>
    <t>accuracyIsPercent</t>
  </si>
  <si>
    <t>doFinalSim</t>
  </si>
  <si>
    <t>percentileValue</t>
  </si>
  <si>
    <t xml:space="preserve">senseTotal: </t>
  </si>
  <si>
    <t>,</t>
  </si>
  <si>
    <t>selectionIndex</t>
  </si>
  <si>
    <t>formulaIndex</t>
  </si>
  <si>
    <t>cellAddress</t>
  </si>
  <si>
    <t>rangeAddress</t>
  </si>
  <si>
    <t>bookName</t>
  </si>
  <si>
    <t>sheetName</t>
  </si>
  <si>
    <t>ioIndex</t>
  </si>
  <si>
    <t>checkSelected</t>
  </si>
  <si>
    <t>baseValue</t>
  </si>
  <si>
    <t>useCellBase</t>
  </si>
  <si>
    <t>minPercent</t>
  </si>
  <si>
    <t>maxPercent</t>
  </si>
  <si>
    <t>minValue</t>
  </si>
  <si>
    <t>maxValue</t>
  </si>
  <si>
    <t>numIntervals</t>
  </si>
  <si>
    <t>intIndex</t>
  </si>
  <si>
    <t>varyWhenStepping</t>
  </si>
  <si>
    <t>intervalMode</t>
  </si>
  <si>
    <t>tableRange</t>
  </si>
  <si>
    <t>analysisString</t>
  </si>
  <si>
    <t>isInput</t>
  </si>
  <si>
    <t>groupIndex</t>
  </si>
  <si>
    <t>groupCount</t>
  </si>
  <si>
    <t>$D$3</t>
  </si>
  <si>
    <t>MODEL</t>
  </si>
  <si>
    <t>Target of sales / t+1</t>
  </si>
  <si>
    <t>=RiskPert(0.05,0.1,0.15,RiskStatic(0.1))</t>
  </si>
  <si>
    <t>0,1</t>
  </si>
  <si>
    <t/>
  </si>
  <si>
    <t xml:space="preserve">Percentile: 1,00% to 99,00% </t>
  </si>
  <si>
    <t>1,00%</t>
  </si>
  <si>
    <t>5,00%</t>
  </si>
  <si>
    <t>25,00%</t>
  </si>
  <si>
    <t>50,00%</t>
  </si>
  <si>
    <t>75,00%</t>
  </si>
  <si>
    <t>95,00%</t>
  </si>
  <si>
    <t>99,00%</t>
  </si>
  <si>
    <t>Perc%: 1%</t>
  </si>
  <si>
    <t>Perc%: 5%</t>
  </si>
  <si>
    <t>Perc%: 25%</t>
  </si>
  <si>
    <t>Perc%: 50%</t>
  </si>
  <si>
    <t>Perc%: 75%</t>
  </si>
  <si>
    <t>Perc%: 95%</t>
  </si>
  <si>
    <t>Perc%: 99%</t>
  </si>
  <si>
    <t>&gt;75%</t>
  </si>
  <si>
    <t>&lt;25%</t>
  </si>
  <si>
    <t>&gt;90%</t>
  </si>
  <si>
    <t>Common stock value</t>
  </si>
  <si>
    <t>UNUSED</t>
  </si>
  <si>
    <t>Method + #Operators</t>
  </si>
  <si>
    <t>Mutation Rate</t>
  </si>
  <si>
    <t>Crossover Rate</t>
  </si>
  <si>
    <t>Description</t>
  </si>
  <si>
    <t># Time Blocks/All Groups Must Be Present</t>
  </si>
  <si>
    <t>Constraint Range</t>
  </si>
  <si>
    <t>#Ranges</t>
  </si>
  <si>
    <t>Adj. Range</t>
  </si>
  <si>
    <t>Min Val or Range</t>
  </si>
  <si>
    <t>Max Val Or Range</t>
  </si>
  <si>
    <t>Flags</t>
  </si>
  <si>
    <t>HARD CONSTRAINT DEV</t>
  </si>
  <si>
    <t>Type (Hard/Soft)</t>
  </si>
  <si>
    <t>Entry Mode</t>
  </si>
  <si>
    <t>Formula</t>
  </si>
  <si>
    <t>Left Val Or Range</t>
  </si>
  <si>
    <t>Left Operator</t>
  </si>
  <si>
    <t>Constrained Cells</t>
  </si>
  <si>
    <t>Right Operator</t>
  </si>
  <si>
    <t>Right Val Or Range</t>
  </si>
  <si>
    <t>Penalty Function</t>
  </si>
  <si>
    <t>RO Eval Time (Iter/Sim)</t>
  </si>
  <si>
    <t>RO Statistic to Constrain</t>
  </si>
  <si>
    <t>RO Statistic Parameter</t>
  </si>
  <si>
    <t>Formula Conversion Cell (not used in v5)</t>
  </si>
  <si>
    <t>Number Formatting Cell (introduced in v5)</t>
  </si>
  <si>
    <t>Out. Stats</t>
  </si>
  <si>
    <t>Mean</t>
  </si>
  <si>
    <t>Std. Dev.</t>
  </si>
  <si>
    <t>Min</t>
  </si>
  <si>
    <t>Max</t>
  </si>
  <si>
    <t>RISKOpt Tag</t>
  </si>
  <si>
    <t># Chromosomes</t>
  </si>
  <si>
    <t># Constraints</t>
  </si>
  <si>
    <t>Compatibility with Old Versions (4 trips pre-v5 versions)</t>
  </si>
  <si>
    <t>Creation Version</t>
  </si>
  <si>
    <t>Required Version</t>
  </si>
  <si>
    <t>Recommended Version</t>
  </si>
  <si>
    <t>Last Modified by Version</t>
  </si>
  <si>
    <t>Constraint Solver, number of Latin Hypercube stratifications, for reproducing results with Actual Convergence</t>
  </si>
  <si>
    <t>Constraint Solver, total of adjustable cell values, to only pass number of stratifications if model hasn't changed</t>
  </si>
  <si>
    <t>Goal (Cell, Statistic, Parameter), E1: RO Formula to Optimize</t>
  </si>
  <si>
    <t>Goal (Type, Target Value)</t>
  </si>
  <si>
    <t>Population Size</t>
  </si>
  <si>
    <t>Seed (Is Auto, Value)</t>
  </si>
  <si>
    <t>Same Seed Each Simulation</t>
  </si>
  <si>
    <t>Sampling Type</t>
  </si>
  <si>
    <t>Stop on Errors (before v5: Pause on Errors)</t>
  </si>
  <si>
    <t>Trial Count Stopping (enabled, trial count)</t>
  </si>
  <si>
    <t>Formula Stopping (enabled, formula)</t>
  </si>
  <si>
    <t>Timespan Stopping (enabled, trial count)</t>
  </si>
  <si>
    <t>Progress Stopping (enabled, trial count, max % change, change is percent)</t>
  </si>
  <si>
    <t>Sim. Stopping Mode, Tolerance</t>
  </si>
  <si>
    <t>#Iterations (Sim Stopping)</t>
  </si>
  <si>
    <t>Keep Trial-by-Trial Log (if cell has anything other than False consider True, since Evolver 4 didn't have this setting)</t>
  </si>
  <si>
    <t>Minimize Excel on Startup</t>
  </si>
  <si>
    <t>Show Excel Recalcs (replaces "Update Display" used before v5)</t>
  </si>
  <si>
    <t>Ev4/RO1: Graph Progress</t>
  </si>
  <si>
    <t>Ev4/RO1: Update Display (replaced by Show Excel Recalcs in v5)</t>
  </si>
  <si>
    <t>MACROS</t>
  </si>
  <si>
    <t>Start (enabled, macro)</t>
  </si>
  <si>
    <t>Before Recalc (enabled, macro)</t>
  </si>
  <si>
    <t>After Recalc (enabled, macro)</t>
  </si>
  <si>
    <t>After Storage (enabled, macro)</t>
  </si>
  <si>
    <t>Finish (enabled, macro)</t>
  </si>
  <si>
    <t>Macro Before Simulation (enabled, macro)</t>
  </si>
  <si>
    <t>Macro After Simulation (enabled, macro)</t>
  </si>
  <si>
    <t>5.5.1</t>
  </si>
  <si>
    <t>1.0.0</t>
  </si>
  <si>
    <t>DEFAULT PARENT SELECTION</t>
  </si>
  <si>
    <t>DEFAULT MUTATION</t>
  </si>
  <si>
    <t>DEFAULT CROSSOVER</t>
  </si>
  <si>
    <t>DEFAULT BACKTRACK</t>
  </si>
  <si>
    <t>ARITHMETIC CROSSOVER</t>
  </si>
  <si>
    <t>HEURISTIC CROSSOVER</t>
  </si>
  <si>
    <t>CAUCHY MUTATION</t>
  </si>
  <si>
    <t>BOUNDARY MUTATION</t>
  </si>
  <si>
    <t>NON-UNIFORM MUTATION</t>
  </si>
  <si>
    <t>LINEAR</t>
  </si>
  <si>
    <t>LOCAL SEARCH</t>
  </si>
  <si>
    <t>RECIPE_x0001_11</t>
  </si>
  <si>
    <t>5.0.0</t>
  </si>
  <si>
    <t>False,False,False</t>
  </si>
  <si>
    <t>Firms's Equity Value</t>
  </si>
  <si>
    <t>AFN Profit</t>
  </si>
  <si>
    <t>GF1_rK0qDwEACAC7AAwjACYAPABXAGAAYQBtAHkAmQApALUALQD//wAAAAABAQEAAQQAAAAABTAuMDAlAAAAARVUYXJnZXQgb2Ygc2FsZXMgLyB0KzEBAAEBBQABAAEDAQEA/wEBAQEBAAEBAQACAAEBAQEBAAEBAQACAAF9AAAaABNQZXJ0KDAsMDU7MCwxOzAsMTUpAAAlAQIAoQCrAAEBAgGamZmZmZmpPwAAZmZmZmZm7j8AAAUAAQEBAA==</t>
  </si>
  <si>
    <t>GF1_rK0qDwEACAC0AAwjACYAOwBRAFoAWwBnAHMAkgApAK4ALQD//wAAAAABAQEAAQQAAAAABDAuMDAAAAABEE1PREVMIXNvbHZlcl9vcHQBAAEBBQABAAEDAQEA/wEBAQEBAAEBAQACAAEBAQEBAAEBAQACAAF3AAIXABBNT0RFTCFzb2x2ZXJfb3B0AAAvAQIAAgCaAKQAAQECAZqZmZmZmak/AABmZmZmZmbuPwAABQABAQEA</t>
  </si>
  <si>
    <t>RiskPert(0.05,0.1,0.15,RiskStatic(0.1))</t>
  </si>
  <si>
    <t>ca31cc152202055ae50630885cd2ff00_x0004__x0005_ÐÏ_x0011_à¡±_x001A_á_x0004__x0004__x0004__x0004__x0004__x0004__x0004__x0004__x0004__x0004__x0004__x0004__x0004__x0004__x0004__x0004_&gt;_x0004__x0003__x0004_þÿ	_x0004__x0006__x0004__x0004__x0004__x0004__x0004__x0004__x0004__x0004__x0004__x0004__x0004_	_x0004__x0004__x0004__x0001__x0004__x0004__x0004__x0004__x0004__x0004__x0004__x0004__x0010__x0004__x0004__x0002__x0004__x0004__x0004__x0001__x0004__x0004__x0004_þÿÿÿ_x0004__x0004__x0004__x0004__x0004__x0004__x0004__x0004__x0003__x0004__x0004__x0004_ï_x0004__x0004__x0004_&gt;_x0001__x0004__x0004_Û_x0001__x0004__x0004_y_x0002__x0004__x0004_È_x0002__x0004__x0004_e_x0003__x0004__x0004_´_x0003__x0004__x0004_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_x0001__x0002_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_x0001__x0002_ÿÿÿÿÿÿÿÿýÿÿÿþÿÿÿþÿÿÿýÿÿÿ_x0005__x0001__x0001__x0001__x0006__x0001__x0001__x0001__x0007__x0001__x0001__x0001__x0008__x0001__x0001__x0001_	_x0001__x0001__x0001__x0002__x0001__x0001__x0001__x000B__x0001__x0001__x0001__x000C__x0001__x0001__x0001__x000D__x0001__x0001__x0001__x000E__x0001__x0001__x0001__x000F__x0001__x0001__x0001__x0010__x0001__x0001__x0001__x0011__x0001__x0001__x0001__x0012__x0001__x0001__x0001__x0013__x0001__x0001__x0001__x0014__x0001__x0001__x0001__x0015__x0001__x0001__x0001__x0016__x0001__x0001__x0001__x0017__x0001__x0001__x0001__x0018__x0001__x0001__x0001__x0019__x0001__x0001__x0001__x001A__x0001__x0001__x0001__x001B__x0001__x0001__x0001__x001C__x0001__x0001__x0001__x001D__x0001__x0001__x0001__x001E__x0001__x0001__x0001__x001F__x0001__x0001__x0001_ _x0001__x0001__x0001_!_x0001__x0001__x0001_"_x0001__x0001__x0001_#_x0001__x0001__x0001_$_x0001__x0001__x0001_%_x0001__x0001__x0001_&amp;_x0001__x0001__x0001_'_x0001__x0001__x0001_(_x0001__x0001__x0001_)_x0001__x0001__x0001_*_x0001__x0001__x0001_+_x0001__x0001__x0001_,_x0001__x0001__x0001_-_x0001__x0001__x0001_._x0001__x0001__x0001_/_x0001__x0001__x0001_0_x0001__x0001__x0001_1_x0001__x0001__x0001_2_x0001__x0001__x0001_3_x0001__x0001__x0001_4_x0001__x0001__x0001_5_x0001__x0001__x0001_6_x0001__x0001__x0001_7_x0001__x0001__x0001_8_x0001__x0001__x0001_9_x0001__x0001__x0001_:_x0001__x0001__x0001_;_x0001__x0001__x0001_&lt;_x0001__x0001__x0001_=_x0001__x0001__x0001__x0001__x0002_&gt;_x0001__x0001__x0001_?_x0001__x0001__x0001_@_x0001__x0001__x0001_A_x0001__x0001__x0001_B_x0001__x0001__x0001_C_x0001__x0001__x0001_D_x0001__x0001__x0001_E_x0001__x0001__x0001_F_x0001__x0001__x0001_G_x0001__x0001__x0001_H_x0001__x0001__x0001_I_x0001__x0001__x0001_J_x0001__x0001__x0001_K_x0001__x0001__x0001_L_x0001__x0001__x0001_M_x0001__x0001__x0001_N_x0001__x0001__x0001_O_x0001__x0001__x0001_P_x0001__x0001__x0001_Q_x0001__x0001__x0001_R_x0001__x0001__x0001_S_x0001__x0001__x0001_T_x0001__x0001__x0001_U_x0001__x0001__x0001_V_x0001__x0001__x0001_W_x0001__x0001__x0001_X_x0001__x0001__x0001_Y_x0001__x0001__x0001_Z_x0001__x0001__x0001_[_x0001__x0001__x0001_\_x0001__x0001__x0001_]_x0001__x0001__x0001_^_x0001__x0001__x0001___x0001__x0001__x0001_`_x0001__x0001__x0001_a_x0001__x0001__x0001_b_x0001__x0001__x0001_c_x0001__x0001__x0001_d_x0001__x0001__x0001_e_x0001__x0001__x0001_f_x0001__x0001__x0001_g_x0001__x0001__x0001_h_x0001__x0001__x0001_i_x0001__x0001__x0001_j_x0001__x0001__x0001_k_x0001__x0001__x0001_l_x0001__x0001__x0001_m_x0001__x0001__x0001_n_x0001__x0001__x0001_o_x0001__x0001__x0001_p_x0001__x0001__x0001_q_x0001__x0001__x0001_r_x0001__x0001__x0001_s_x0001__x0001__x0001_t_x0001__x0001__x0001_u_x0001__x0001__x0001_v_x0001__x0001__x0001_w_x0001__x0001__x0001_x_x0001__x0001__x0001_y_x0001__x0001__x0001_z_x0001__x0001__x0001_{_x0001__x0001__x0001_|_x0001__x0001__x0001__x0003__x0004_}_x0003__x0003__x0003_~_x0003__x0003__x0003__x0003__x0003__x0003__x0003__x0003__x0003_R_x0003_o_x0003_o_x0003_t_x0003_ _x0003_E_x0003_n_x0003_t_x0003_r_x0003_y_x0003__x0003__x0003__x0003__x0003__x0003__x0003__x0003__x0003__x0003__x0003__x0003__x0003__x0003__x0003__x0003__x0003__x0003__x0003__x0003__x0003__x0003__x0003__x0003__x0003__x0003__x0003__x0003__x0003__x0003__x0003__x0003__x0003__x0003__x0003__x0003__x0003__x0003__x0003__x0003__x0003__x0003__x0003__x0003__x0003__x0016__x0003__x0005__x0003_ÿÿÿÿÿÿÿÿ_x0001__x0003__x0003__x0003__x0003__x0003__x0003__x0003__x0003__x0003__x0003__x0003__x0003__x0003__x0003__x0003__x0003__x0003__x0003__x0003__x0003__x0003__x0003__x0003__x0003__x0003__x0003__x0003__x0003__x0003__x0003__x0003_Àé´_x0019_Ñ_x0001_þÿÿÿ_x0003__x0003__x0003__x0003__x0003__x0003__x0003__x0003_R_x0003_S_x0003_K_x0003_L_x0003_I_x0003_B_x0003_ _x0003_D_x0003_a_x0003_t_x0003_a_x0003__x0003__x0003__x0003__x0003__x0003__x0003__x0003__x0003__x0003__x0003__x0003__x0003__x0003__x0003__x0003__x0003__x0003__x0003__x0003__x0003__x0003__x0003__x0003__x0003__x0003__x0003__x0003__x0003__x0003__x0003__x0003__x0003__x0003__x0003__x0003__x0003__x0003__x0003__x0003__x0003__x0003__x0003__x0018__x0003__x0002__x0001_ÿÿÿÿÿÿÿÿÿÿÿÿ_x0003__x0003__x0003__x0003__x0003__x0003__x0003__x0003__x0003__x0003__x0003__x0003__x0003__x0003__x0003__x0003__x0003__x0003__x0003__x0003__x0003__x0003__x0003__x0003__x0003__x0003__x0003__x0003__x0001__x0002__x0001__x0001__x0001__x0001__x0001__x0001__x0001__x0001__x0004__x0001__x0001__x0001_j_x0008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ÿÿÿÿÿÿÿÿÿÿÿÿ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ÿÿÿÿÿÿÿÿÿÿÿÿ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_x0001__x0002_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_x0001__x0002_ÿÿÿÿÿÿÿÿÿÿÿÿÿÿÿÿÿÿÿÿÿÿÿÿÿÿÿÿÿÿÿÿ_x0001__x0001__x0001__x0001__x0001__x0001__x0001__x0001__x0001__x0001__x0001__x0001__x0001__x0001__x0001__x0001__x0001__x0001__x0001__x0001__x0001__x0001__x0001__x0001__x0001__x0001__x0001__x0001__x0001__x0001__x0001__x0001__x0001__x0001__x0001__x0001__x0001__x0001__x0001__x0001__x0001__x0001__x0001__x0001__x0001__x0001__x0001__x0001__x0001__x0001__x0001__x0001__x0001__x0001__x0001__x0001__x0001__x0001__x0001__x0001__x0001__x0001__x0001__x0001__x0001__x0001__x0001__x0001__x0001__x0001__x0001__x0001__x0001__x0001__x0001__x0001__x0001__x0001__x0001__x0001__x0001__x0001__x0001__x0001__x0001__x0001__x0001__x0001__x0001__x0001__x0001__x0001__x0001_ _x0001__x0001__x0001_¡_x0001__x0001__x0001_¢_x0001__x0001__x0001_£_x0001__x0001__x0001_¤_x0001__x0001__x0001_¥_x0001__x0001__x0001_¦_x0001__x0001__x0001_§_x0001__x0001__x0001_¨_x0001__x0001__x0001_©_x0001__x0001__x0001_ª_x0001__x0001__x0001_«_x0001__x0001__x0001_¬_x0001__x0001__x0001_­_x0001__x0001__x0001_®_x0001__x0001__x0001_¯_x0001__x0001__x0001_°_x0001__x0001__x0001_±_x0001__x0001__x0001_²_x0001__x0001__x0001_³_x0001__x0001__x0001_´_x0001__x0001__x0001_µ_x0001__x0001__x0001_¶_x0001__x0001__x0001_·_x0001__x0001__x0001__x0001__x0002_¸_x0001__x0001__x0001_¹_x0001__x0001__x0001_º_x0001__x0001__x0001_»_x0001__x0001__x0001_¼_x0001__x0001__x0001_½_x0001__x0001__x0001_¾_x0001__x0001__x0001_¿_x0001__x0001__x0001_À_x0001__x0001__x0001_Á_x0001__x0001__x0001_Â_x0001__x0001__x0001_Ã_x0001__x0001__x0001_Ä_x0001__x0001__x0001_Å_x0001__x0001__x0001_Æ_x0001__x0001__x0001_Ç_x0001__x0001__x0001_È_x0001__x0001__x0001_É_x0001__x0001__x0001_Ê_x0001__x0001__x0001_Ë_x0001__x0001__x0001_Ì_x0001__x0001__x0001_Í_x0001__x0001__x0001_Î_x0001__x0001__x0001_Ï_x0001__x0001__x0001_Ð_x0001__x0001__x0001_Ñ_x0001__x0001__x0001_Ò_x0001__x0001__x0001_Ó_x0001__x0001__x0001_Ô_x0001__x0001__x0001_Õ_x0001__x0001__x0001_Ö_x0001__x0001__x0001_×_x0001__x0001__x0001_Ø_x0001__x0001__x0001_Ù_x0001__x0001__x0001_Ú_x0001__x0001__x0001_Û_x0001__x0001__x0001_Ü_x0001__x0001__x0001_Ý_x0001__x0001__x0001_Þ_x0001__x0001__x0001_ß_x0001__x0001__x0001_à_x0001__x0001__x0001_á_x0001__x0001__x0001_â_x0001__x0001__x0001_ã_x0001__x0001__x0001_ä_x0001__x0001__x0001_å_x0001__x0001__x0001_æ_x0001__x0001__x0001_ç_x0001__x0001__x0001_è_x0001__x0001__x0001_é_x0001__x0001__x0001_ê_x0001__x0001__x0001_ë_x0001__x0001__x0001_ì_x0001__x0001__x0001_í_x0001__x0001__x0001_î_x0001__x0001__x0001_ð_x0001__x0001__x0001_ýÿÿÿñ_x0001__x0001__x0001_ò_x0001__x0001__x0001_ó_x0001__x0001__x0001_ô_x0001__x0001__x0001_õ_x0001__x0001__x0001_ö_x0001__x0001__x0001__x0004__x0005_÷_x0004__x0004__x0004_ø_x0004__x0004__x0004_ù_x0004__x0004__x0004_ú_x0004__x0004__x0004_û_x0004__x0004__x0004_ü_x0004__x0004__x0004_ý_x0004__x0004__x0004_þ_x0004__x0004__x0004_ÿ_x0004__x0004__x0004__x0004__x0001__x0004__x0004__x0001__x0004__x0004_G&gt;V¹G&gt;V_x0007__x0004__x0004__x0004__x0007__x0004__x0004__x0004__x0013__x0004__x0004__x0013__x0004__x0004__x0013__x0004__x0004__x0003__x0004__x0004__x0004__x0002__x0004__x0004__x0004__x0001__x0004__x0004__x0004__x0004__x0004__x0004__x0004__x0001__x0004__x0004__x0004__x0001__x0004__x0004__x0004_Û.9_x0001__x0004__x0004__x0004__x0004__x0004__x0004__x0004__x0004__x0004__x0004__x0004_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_x0001__x0003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_x0001__x0003_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_x0001__x0003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_x0001__x0003_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_x0001__x0003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_x0001__x0003_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_x0001__x0003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_x0001__x0003_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_x0001__x0003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_x0001__x0003_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_x0001__x0003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_x0001__x0003_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_x0001__x0003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_x0001__x0003_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_x0001__x0003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_x0001__x0003_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_x0001__x0003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_x0001__x0003_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_x0001__x0003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_x0001__x0003_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_x0001__x0003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_x0001__x0003_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_x0001__x0003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_x0001__x0003_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_x0001__x0003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_x0001__x0003_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_x0001__x0003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_x0001__x0003_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_x0001__x0003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_x0001__x0003_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_x0001__x0003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_x0001__x0003_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_x0001__x0003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_x0001__x0003_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_x0001__x0003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_x0001__x0003_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_x0001__x0003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_x0001__x0003_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_x0001__x0003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_x0001__x0003_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_x0001__x0003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_x0001__x0003_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_x0001__x0003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_x0001__x0003_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_x0001__x0003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_x0001__x0003_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_x0001__x0003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_x0001__x0003_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_x0001__x0003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_x0001__x0003_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_x0001__x0003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_x0001__x0003_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_x0001__x0003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_x0001__x0003_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_x0001__x0003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_x0001__x0003_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_x0001__x0003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_x0001__x0003_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_x0001__x0003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_x0001__x0003_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_x0001__x0003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_x0001__x0003_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_x0001__x0003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_x0001__x0003_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_x0001__x0003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_x0001__x0003_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_x0001__x0003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_x0001__x0003_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_x0001__x0003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_x0001__x0003_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_x0001__x0003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_x0001__x0003_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_x0001__x0003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_x0001__x0003_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_x0001__x0003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_x0001__x0003_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_x0001__x0003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_x0001__x0003_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_x0001__x0003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_x0001__x0003_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_x0001__x0003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_x0001__x0003_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_x0001__x0003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_x0001__x0003_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_x0001__x0003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_x0001__x0003_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_x0001__x0003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_x0001__x0003_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_x0001__x0003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_x0001__x0003_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_x0001__x0003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_x0001__x0003_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_x0001__x0003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_x0001__x0003_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_x0001__x0003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_x0001__x0003_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_x0001__x0003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_x0001__x0003_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_x0001__x0003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_x0001__x0003_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_x0001__x0003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_x0001__x0003_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_x0001__x0003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_x0001__x0003_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_x0001__x0003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_x0001__x0003_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_x0001__x0003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_x0001__x0003_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_x0001__x0003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_x0001__x0003_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_x0001__x0003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_x0001__x0003_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_x0001__x0003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_x0001__x0003_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_x0001__x0003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_x0001__x0003_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_x0001__x0003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</t>
  </si>
  <si>
    <t>a3b4013b4a73236907fd9a4762a72cde_x0001__x0003_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_x0001__x0003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_x0001__x0003_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_x0001__x0003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_x0001__x0003_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_x0001__x0003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_x0001__x0003_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_x0001__x0003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_x0001__x0003_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_x0001__x0003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_x0001__x0003_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_x0001__x0003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_x0001__x0003_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_x0001__x0003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_x0001__x0003_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_x0001__x0003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_x0001__x0003_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_x0001__x0003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_x0001__x0003_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_x0001__x0003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_x0001__x0003_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_x0001__x0003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_x0001__x0003_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_x0001__x0003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_x0001__x0003_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_x0001__x0003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_x0001__x0003_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_x0001__x0003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_x0001__x0003_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_x0001__x0003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_x0001__x0003_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_x0001__x0003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_x0001__x0003_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_x0001__x0003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_x0001__x0003_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_x0001__x0003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_x0001__x0003_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_x0001__x0003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_x0001__x0003_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_x0001__x0003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_x0001__x0003_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&gt;_x0002_¯?à¶=_x0018__x0001__x0003_&gt;_x0002_¯?à¶=_x0018_&gt;_x0002_¯?à¶=_x0018_&gt;_x0002_¯?à¶=_x0018_&gt;_x0002_¯?à¶=_x0018_&gt;_x0002_¯?à¶=_x0018_&gt;_x0002_¯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_x0001__x0002_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0001__x0002_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_x0001__x0002_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0001__x0002_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_x0001__x0002_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0001__x0002_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_x0001__x0002_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0001__x0002_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_x0001__x0002_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0001__x0002_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_x0001__x0002_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0001__x0002_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_x0001__x0002_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0001__x0002_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_x0001__x0002_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0001__x0002_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_x0001__x0002_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0001__x0002_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_x0001__x0002_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0001__x0002_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_x0001__x0002_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0001__x0002_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_x0001__x0002_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0001__x0002_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_x0001__x0002_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0001__x0002_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_x0001__x0002_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0001__x0002_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_x0001__x0002_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0001__x0002_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_x0001__x0002_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0001__x0002_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_x0001__x0002_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0001__x0002_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_x0001__x0002_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0001__x0002_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_x0001__x0002_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0001__x0002_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_x0001__x0002_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0001__x0002_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_x0001__x0002_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0001__x0002_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_x0001__x0002_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0001__x0002_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_x0001__x0002_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0001__x0002_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_x0001__x0002_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0001__x0002_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_x0001__x0002_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0001__x0002_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_x0001__x0002_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0001__x0002_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_x0001__x0002_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0001__x0002_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_x0001__x0002_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0001__x0002_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_x0001__x0002_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0001__x0002_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_x0001__x0002_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0001__x0002_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_x0001__x0002_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0001__x0002_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_x0001__x0002_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0001__x0002_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_x0001__x0002_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0001__x0002_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_x0001__x0002_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0001__x0002_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_x0001__x0002_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0001__x0002_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_x0001__x0002_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0001__x0002_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_x0001__x0002_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0001__x0002_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_x0001__x0002_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0001__x0002_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_x0001__x0002_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0001__x0002_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_x0001__x0002_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0001__x0002_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_x0001__x0002_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0001__x0002_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_x0001__x0002_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0001__x0002_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_x0001__x0002_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0001__x0002_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</t>
  </si>
  <si>
    <t>ce13eacf546901c4f81afda13edf9689_x0001__x0002_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0001__x0002_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_x0001__x0002_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0001__x0002_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_x0001__x0002_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0001__x0002_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_x0001__x0002_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0001__x0002_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_x0001__x0002_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0001__x0002_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_x0001__x0002_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0001__x0002_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_x0001__x0002_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0001__x0002_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_x0001__x0002_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0001__x0002_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_x0001__x0002_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0001__x0002_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_x0001__x0002_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0001__x0002_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_x0001__x0002_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0001__x0002_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_x0001__x0002_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0001__x0002_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_x0001__x0002_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0001__x0002_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_x0001__x0002_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0001__x0002_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_x0001__x0002_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0001__x0002_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_x0001__x0002_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0001__x0002_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_x0001__x0002_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0001__x0002_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_x0001__x0002_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0001__x0002_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_x0001__x0002_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0001__x0002_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_x0001__x0002_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0001__x0002_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_x0001__x0002_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0001__x0002_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_x0001__x0002_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0001__x0002_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_x0001__x0002_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0001__x0002_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_x0001__x0002_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0001__x0002_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_x0001__x0002_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0001__x0002_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_x0001__x0002_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0001__x0002_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_x0001__x0002_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0001__x0002_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_x0001__x0002_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0001__x0002_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_x0001__x0002_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0001__x0002_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_x0001__x0002_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0001__x0002_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_x0001__x0002_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0001__x0002_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_x0001__x0002_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0001__x0002_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_x0001__x0002_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0001__x0002_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_x0001__x0002_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0001__x0002_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_x0001__x0002_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0001__x0002_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_x0001__x0002_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0001__x0002_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tüw¢_x001A_¥±?5Ã_x0013_f_x0001_¶?5Ã_x0013_f_x0001_¶?5Ã_x0013_f_x0001_¶?_x0001__x0002_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_x0001__x0002_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_x0001__x0002_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_x0001__x0002_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_x0001__x0002_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_x0001__x0002_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_x0001__x0002_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_x0001__x0002_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_x0001__x0002_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_x0001__x0002_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_x0001__x0002_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_x0001__x0002_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_x0001__x0002_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_x0001__x0002_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_x0001__x0002_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_x0001__x0002_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_x0001__x0002_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_x0001__x0002_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_x0001__x0002_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_x0001__x0002_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_x0001__x0002_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_x0001__x0002_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_x0001__x0002_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_x0001__x0002_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_x0001__x0002_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_x0001__x0002_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_x0001__x0002_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_x0001__x0002_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_x0001__x0002_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_x0001__x0002_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_x0001__x0002_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_x0001__x0002_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_x0001__x0002_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_x0001__x0002_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_x0001__x0002_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_x0001__x0002_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_x0001__x0002_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_x0001__x0002_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_x0001__x0002_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_x0001__x0002_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_x0001__x0002_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_x0001__x0002_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_x0001__x0002_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_x0001__x0002_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_x0001__x0002_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_x0001__x0002_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_x0001__x0002_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_x0001__x0002_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_x0001__x0002_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_x0001__x0002_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_x0001__x0002_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_x0001__x0002_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_x0001__x0002_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_x0001__x0002_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_x0001__x0002_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_x0001__x0002_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</t>
  </si>
  <si>
    <t>52f6eb3eef3ed3efdc38b0b5491812b6_x0001__x0002_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_x0001__x0002_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_x0001__x0002_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_x0001__x0002_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_x0001__x0002_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_x0001__x0002_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_x0001__x0002_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_x0001__x0002_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_x0001__x0002_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_x0001__x0002_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_x0001__x0002_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_x0001__x0002_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_x0001__x0002_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_x0001__x0002_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_x0001__x0002_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_x0001__x0002_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_x0001__x0002_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_x0001__x0002_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_x0001__x0002_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_x0001__x0002_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_x0001__x0002_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_x0001__x0002_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_x0001__x0002_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_x0001__x0002_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_x0001__x0002_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_x0001__x0002_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_x0001__x0002_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_x0001__x0002_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_x0001__x0002_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_x0001__x0002_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_x0001__x0002_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_x0001__x0002_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_x0001__x0002_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_x0001__x0002_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_x0001__x0002_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_x0001__x0002_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_x0001__x0002_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_x0001__x0002_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_x0001__x0002_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_x0001__x0002_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_x0001__x0002_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_x0001__x0002_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_x0001__x0002_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_x0001__x0002_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_x0001__x0002_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_x0001__x0002_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_x0001__x0002_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_x0001__x0002_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_x0001__x0002_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_x0001__x0002_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_x0001__x0002_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_x0001__x0002_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_x0001__x0002_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_x0001__x0002_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_x0001__x0002_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_x0001__x0002_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_x0001__x0002_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_x0001__x0002_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_x0001__x0002_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_x0001__x0002_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_x0001__x0002_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_x0001__x0002_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_x0001__x0002_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_x0001__x0002_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_x0001__x0002_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_x0001__x0002_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_x0001__x0002_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_x0001__x0002_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_x0001__x0002_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_x0001__x0002_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_x0001__x0002_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_x0001__x0002_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_x0001__x0002_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_x0001__x0002_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_x0001__x0002_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_x0001__x0002_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_x0001__x0002_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_x0001__x0002_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_x0001__x0002_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_x0001__x0002_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_x0001__x0002_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_x0001__x0002_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_x0001__x0002_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_x0001__x0002_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_x0001__x0002_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_x0001__x0002_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_x0001__x0002_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_x0001__x0002_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_x0001__x0002_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_x0001__x0002_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_x0001__x0002_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_x0001__x0002_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_x0001__x0002_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_x0001__x0002_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_x0001__x0002_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_x0001__x0002_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_x0001__x0002_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_x0001__x0002_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_x0001__x0002_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_x0001__x0002_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_x0001__x0002_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_x0001__x0002_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_x0001__x0002_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5Ã_x0013_f_x0001_¶?¹?¹?¹?¹?¹?¹?¹?¹?¹?¹?¹?_x0019__x001A_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_x0001__x0001__x0019__x0019__x0002__x0001__x0019__x0019__x0003__x0001__x0019__x0019__x0004__x0001__x0019__x0019__x0005__x0001__x0019__x0019__x0006__x0001__x0019__x0019__x0007__x0001__x0019__x0019__x0008__x0001__x0019__x0019_	_x0001__x0019__x0019__x001A__x0001__x0019__x0019__x000B__x0001__x0019__x0019__x000C__x0001__x0019__x0019__x000D__x0001__x0019__x0019__x000E__x0001__x0019__x0019__x000F__x0001__x0019__x0019__x0010__x0001__x0019__x0019__x0011__x0001__x0019__x0019__x0012__x0001__x0019__x0019__x0013__x0001__x0019__x0019__x0014__x0001__x0019__x0019__x0015__x0001__x0019__x0019__x0016__x0001__x0019__x0019__x0017__x0001__x0019__x0019__x0018__x0001__x0019__x0019__x0002__x0003__x0019__x0001__x0002__x0002__x001A__x0001__x0002__x0002__x001B__x0001__x0002__x0002__x001C__x0001__x0002__x0002__x001D__x0001__x0002__x0002__x001E__x0001__x0002__x0002__x001F__x0001__x0002__x0002_ _x0001__x0002__x0002_!_x0001__x0002__x0002_"_x0001__x0002__x0002_#_x0001__x0002__x0002_$_x0001__x0002__x0002_%_x0001__x0002__x0002_&amp;_x0001__x0002__x0002_'_x0001__x0002__x0002_(_x0001__x0002__x0002_)_x0001__x0002__x0002_*_x0001__x0002__x0002_+_x0001__x0002__x0002_,_x0001__x0002__x0002_-_x0001__x0002__x0002_._x0001__x0002__x0002_/_x0001__x0002__x0002_0_x0001__x0002__x0002_1_x0001__x0002__x0002_2_x0001__x0002__x0002_3_x0001__x0002__x0002_4_x0001__x0002__x0002_5_x0001__x0002__x0002_6_x0001__x0002__x0002_7_x0001__x0002__x0002_8_x0001__x0002__x0002_9_x0001__x0002__x0002_:_x0001__x0002__x0002_;_x0001__x0002__x0002_&lt;_x0001__x0002__x0002_=_x0001__x0002__x0002_?_x0001__x0002__x0002_ýÿÿÿ@_x0001__x0002__x0002_A_x0001__x0002__x0002_B_x0001__x0002__x0002_C_x0001__x0002__x0002_D_x0001__x0002__x0002_E_x0001__x0002__x0002_F_x0001__x0002__x0002_G_x0001__x0002__x0002_H_x0001__x0002__x0002_I_x0001__x0002__x0002_J_x0001__x0002__x0002_K_x0001__x0002__x0002_L_x0001__x0002__x0002_M_x0001__x0002__x0002_N_x0001__x0002__x0002_O_x0001__x0002__x0002_P_x0001__x0002__x0002_Q_x0001__x0002__x0002_R_x0001__x0002__x0002_S_x0001__x0002__x0002_T_x0001__x0002__x0002_U_x0001__x0002__x0002_V_x0001__x0002__x0002_W_x0001__x0002__x0002__x0002__x0003_X_x0001__x0002__x0002_Y_x0001__x0002__x0002_Z_x0001__x0002__x0002_[_x0001__x0002__x0002_\_x0001__x0002__x0002_]_x0001__x0002__x0002_^_x0001__x0002__x0002___x0001__x0002__x0002_`_x0001__x0002__x0002_a_x0001__x0002__x0002_b_x0001__x0002__x0002_c_x0001__x0002__x0002_d_x0001__x0002__x0002_e_x0001__x0002__x0002_f_x0001__x0002__x0002_g_x0001__x0002__x0002_h_x0001__x0002__x0002_i_x0001__x0002__x0002_j_x0001__x0002__x0002_k_x0001__x0002__x0002_l_x0001__x0002__x0002_m_x0001__x0002__x0002_n_x0001__x0002__x0002_o_x0001__x0002__x0002_p_x0001__x0002__x0002_q_x0001__x0002__x0002_r_x0001__x0002__x0002_s_x0001__x0002__x0002_t_x0001__x0002__x0002_u_x0001__x0002__x0002_v_x0001__x0002__x0002_w_x0001__x0002__x0002_x_x0001__x0002__x0002_y_x0001__x0002__x0002_z_x0001__x0002__x0002_{_x0001__x0002__x0002_|_x0001__x0002__x0002_}_x0001__x0002__x0002_~_x0001__x0002__x0002__x0001__x0002__x0002__x0001__x0002__x0002_¹?¹?¹?¹?¹?¹?¹?¹?¹?¹?¹?_x0001__x0002_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_x0001__x0002_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_x0001__x0002_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_x0001__x0002_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_x0001__x0002_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_x0001__x0002_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_x0001__x0002_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_x0001__x0002_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_x0001__x0002_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_x0001__x0002_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_x0001__x0002_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_x0001__x0002_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_x0001__x0002_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_x0001__x0002_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_x0001__x0002_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_x0001__x0002_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_x0001__x0002_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_x0001__x0002_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_x0001__x0002_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_x0001__x0002_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_x0001__x0002_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_x0001__x0002_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</t>
  </si>
  <si>
    <t>65da5f8fc873262c22764c01ba30d4d8_x0001__x0002_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_x0001__x0002_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_x0001__x0002_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_x0001__x0002_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_x0001__x0002_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_x0001__x0002_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_x0001__x0002_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_x0001__x0002_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_x0001__x0002_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_x0001__x0002_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_x0001__x0002_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_x0001__x0002_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_x0001__x0002_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_x0001__x0002_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_x0001__x0002_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_x0001__x0002_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_x0001__x0002_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_x0001__x0002_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_x0001__x0002_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_x0001__x0002_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_x0001__x0002_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_x0001__x0002_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_x0001__x0002_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_x0001__x0002_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_x0001__x0002_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_x0001__x0002_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_x0001__x0002_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_x0001__x0002_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_x0001__x0002_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_x0001__x0002_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_x0001__x0002_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_x0001__x0002_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_x0001__x0002_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_x0001__x0002_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_x0001__x0002_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_x0001__x0002_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_x0001__x0002_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_x0001__x0002_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_x0001__x0002_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_x0001__x0002_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_x0001__x0002_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_x0001__x0002_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_x0001__x0002_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_x0001__x0002_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_x0001__x0002_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_x0001__x0002_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_x0001__x0002_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_x0001__x0002_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_x0001__x0002_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_x0001__x0002_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_x0001__x0002_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_x0001__x0002_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_x0001__x0002_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_x0001__x0002_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_x0001__x0002_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_x0001__x0002_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_x0001__x0002_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_x0001__x0002_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_x0001__x0002_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_x0001__x0002_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_x0001__x0002_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_x0001__x0002_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_x0001__x0002_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_x0001__x0002_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_x0001__x0002_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_x0001__x0002_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_x0001__x0002_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_x0001__x0002_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_x0001__x0002_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_x0001__x0002_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_x0001__x0002_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_x0001__x0002_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_x0001__x0002_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_x0001__x0002_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_x0001__x0002_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_x0001__x0002_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_x0001__x0002_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_x0001__x0002_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_x0001__x0002_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_x0001__x0002_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_x0001__x0002_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_x0001__x0002_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_x0001__x0002_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_x0001__x0002_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_x0001__x0002_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_x0001__x0002_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_x0001__x0002_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_x0001__x0002_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_x0001__x0002_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_x0001__x0002_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_x0001__x0002_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_x0001__x0002_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_x0001__x0002_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_x0001__x0002_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_x0001__x0002_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_x0001__x0002_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_x0001__x0002_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_x0001__x0002_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_x0001__x0002_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_x0001__x0002_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_x0001__x0002_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_x0001__x0002_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_x0001__x0002_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_x0001__x0002_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_x0001__x0002_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_x0001__x0002_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_x0001__x0002_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_x0001__x0002_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_x0001__x0002_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_x0001__x0002_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_x0001__x0002_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_x0001__x0002_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_x0001__x0002_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_x0001__x0002_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_x0001__x0002_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_x0001__x0002_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_x0001__x0002_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_x0001__x0002_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_x0001__x0002_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_x0001__x0002_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_x0001__x0002_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_x0001__x0002_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_x0001__x0002_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_x0001__x0002_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_x0001__x0002_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_x0001__x0002_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_x0001__x0002_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_x0001__x0002_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</t>
  </si>
  <si>
    <t>c480b6b8d02847d54f28f60fba44594c_x0001__x0002_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_x0001__x0002_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_x0001__x0002_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_x0001__x0002_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_x0001__x0002_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_x0001__x0002_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_x0001__x0002_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¹?_x0001__x0002_¹?¹?¹?¹?¹?¹?¹?¹?¹?¹?¹?¹?¹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0002__x0003__x000B_z_x001F_Ì2½?_x000B_z_x001F_Ì2½?_x000B_z_x001F_Ì2½?_x000B_z_x001F_Ì2½?_x0001__x0002__x0002__x0001__x0002__x0002__x0001__x0002__x0002__x0001__x0002__x0002__x0001__x0002__x0002__x0001__x0002__x0002__x0001__x0002__x0002__x0001__x0002__x0002__x0001__x0002__x0002__x0001__x0002__x0002__x0001__x0002__x0002__x0001__x0002__x0002__x0001__x0002__x0002__x0001__x0002__x0002__x0001__x0002__x0002__x0001__x0002__x0002__x0001__x0002__x0002__x0001__x0002__x0002__x0001__x0002__x0002__x0001__x0002__x0002__x0001__x0002__x0002__x0001__x0002__x0002__x0001__x0002__x0002__x0001__x0002__x0002__x0001__x0002__x0002__x0001__x0002__x0002__x0001__x0002__x0002__x0001__x0002__x0002__x0001__x0002__x0002__x0001__x0002__x0002__x0001__x0002__x0002_ _x0001__x0002__x0002_¡_x0001__x0002__x0002_¢_x0001__x0002__x0002_£_x0001__x0002__x0002_¤_x0001__x0002__x0002_¥_x0001__x0002__x0002_¦_x0001__x0002__x0002_§_x0001__x0002__x0002_¨_x0001__x0002__x0002_©_x0001__x0002__x0002_ª_x0001__x0002__x0002_«_x0001__x0002__x0002_¬_x0001__x0002__x0002_­_x0001__x0002__x0002_®_x0001__x0002__x0002_¯_x0001__x0002__x0002_°_x0001__x0002__x0002_±_x0001__x0002__x0002_²_x0001__x0002__x0002_³_x0001__x0002__x0002_´_x0001__x0002__x0002_µ_x0001__x0002__x0002_¶_x0001__x0002__x0002_·_x0001__x0002__x0002__x0002__x0003_¸_x0001__x0002__x0002_¹_x0001__x0002__x0002_º_x0001__x0002__x0002_»_x0001__x0002__x0002_¼_x0001__x0002__x0002_½_x0001__x0002__x0002_¾_x0001__x0002__x0002_¿_x0001__x0002__x0002_À_x0001__x0002__x0002_Á_x0001__x0002__x0002_Â_x0001__x0002__x0002_Ã_x0001__x0002__x0002_Ä_x0001__x0002__x0002_Å_x0001__x0002__x0002_Æ_x0001__x0002__x0002_Ç_x0001__x0002__x0002_È_x0001__x0002__x0002_É_x0001__x0002__x0002_Ê_x0001__x0002__x0002_Ë_x0001__x0002__x0002_Ì_x0001__x0002__x0002_Í_x0001__x0002__x0002_Î_x0001__x0002__x0002_Ï_x0001__x0002__x0002_Ð_x0001__x0002__x0002_Ñ_x0001__x0002__x0002_Ò_x0001__x0002__x0002_Ó_x0001__x0002__x0002_Ô_x0001__x0002__x0002_Õ_x0001__x0002__x0002_Ö_x0001__x0002__x0002_×_x0001__x0002__x0002_Ø_x0001__x0002__x0002_Ù_x0001__x0002__x0002_Ú_x0001__x0002__x0002_Ü_x0001__x0002__x0002_ýÿÿÿÝ_x0001__x0002__x0002_Þ_x0001__x0002__x0002_ß_x0001__x0002__x0002_à_x0001__x0002__x0002_á_x0001__x0002__x0002_â_x0001__x0002__x0002_ã_x0001__x0002__x0002_ä_x0001__x0002__x0002_å_x0001__x0002__x0002_æ_x0001__x0002__x0002_ç_x0001__x0002__x0002_è_x0001__x0002__x0002_é_x0001__x0002__x0002_ê_x0001__x0002__x0002_ë_x0001__x0002__x0002_ì_x0001__x0002__x0002_í_x0001__x0002__x0002_î_x0001__x0002__x0002_ï_x0001__x0002__x0002_ð_x0001__x0002__x0002_ñ_x0001__x0002__x0002_ò_x0001__x0002__x0002_ó_x0001__x0002__x0002_ô_x0001__x0002__x0002_õ_x0001__x0002__x0002_ö_x0001__x0002__x0002__x0003__x0004_÷_x0001__x0003__x0003_ø_x0001__x0003__x0003_ù_x0001__x0003__x0003_ú_x0001__x0003__x0003_û_x0001__x0003__x0003_ü_x0001__x0003__x0003_ý_x0001__x0003__x0003_þ_x0001__x0003__x0003_ÿ_x0001__x0003__x0003__x0003__x0002__x0003__x0003_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_x0001__x0002_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0001__x0002_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_x0001__x0002_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0001__x0002_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_x0001__x0002_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0001__x0002_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_x0001__x0002_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0001__x0002_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_x0001__x0002_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0001__x0002_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_x0001__x0002_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0001__x0002_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_x0001__x0002_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0001__x0002_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_x0001__x0002_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0001__x0002_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_x0001__x0002_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0001__x0002_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_x0001__x0002_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0001__x0002_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_x0001__x0002_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0001__x0002_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_x0001__x0002_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0001__x0002_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_x0001__x0002_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0001__x0002_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_x0001__x0002_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0001__x0002_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_x0001__x0002_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0001__x0002_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_x0001__x0002_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0001__x0002_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_x0001__x0002_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0001__x0002_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_x0001__x0002_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0001__x0002_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_x0001__x0002_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0001__x0002_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_x0001__x0002_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0001__x0002_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_x0001__x0002_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0001__x0002_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_x0001__x0002_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0001__x0002_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_x0001__x0002_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0001__x0002_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_x0001__x0002_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0001__x0002_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_x0001__x0002_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0001__x0002_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_x0001__x0002_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0001__x0002_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_x0001__x0002_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0001__x0002_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_x0001__x0002_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0001__x0002_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_x0001__x0002_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0001__x0002_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_x0001__x0002_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0001__x0002_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_x0001__x0002_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0001__x0002_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_x0001__x0002_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0001__x0002_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_x0001__x0002_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0001__x0002_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_x0001__x0002_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0001__x0002_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_x0001__x0002_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0001__x0002_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_x0001__x0002_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0001__x0002_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_x0001__x0002_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0001__x0002_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_x0001__x0002_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0001__x0002_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_x0001__x0002_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0001__x0002_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_x0001__x0002_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0001__x0002_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_x0001__x0002_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0001__x0002_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_x0001__x0002_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0001__x0002_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_x0001__x0002_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0001__x0002_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_x0001__x0002_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0001__x0002_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_x0001__x0002_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0001__x0002_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_x0001__x0002_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0001__x0002_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_x0001__x0002_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0001__x0002_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_x0001__x0002_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0001__x0002_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_x0001__x0002_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0001__x0002_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_x0001__x0002_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0001__x0002_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_x0001__x0002_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0001__x0002_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_x0001__x0002_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0001__x0002_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_x0001__x0002_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0001__x0002_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_x0001__x0002_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0001__x0002_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_x0001__x0002_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0001__x0002_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_x0001__x0002_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0001__x0002_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_x0001__x0002_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0001__x0002_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_x0001__x0002_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0001__x0002_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_x0001__x0002_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</t>
  </si>
  <si>
    <t>d2e85ff991afe42f69ecf70f53e339a4_x0001__x0002_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_x0001__x0002_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0001__x0002_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_x0001__x0002_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0001__x0002_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_x0001__x0002_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0001__x0002_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_x0001__x0002_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0001__x0002_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_x0001__x0002_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0001__x0002_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_x0001__x0002_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0001__x0002_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_x0001__x0002_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0001__x0002_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_x0001__x0002_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0001__x0002_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_x0001__x0002_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0001__x0002_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_x0001__x0002_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0001__x0002_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_x0001__x0002_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0001__x0002_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_x0001__x0002_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0001__x0002_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_x0001__x0002_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0001__x0002_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_x0001__x0002_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0001__x0002_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_x0001__x0002_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0001__x0002_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_x0001__x0002_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0001__x0002_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_x0001__x0002_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0001__x0002_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_x0001__x0002_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0001__x0002_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_x0001__x0002_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0001__x0002_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_x0001__x0002_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B_z_x001F_Ì2½?_x0001__x0002__x000B_z_x001F_Ì2½?_x000B_z_x001F_Ì2½?_x000B_z_x001F_Ì2½?_x000B_z_x001F_Ì2½?_x000B_z_x001F_Ì2½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0001__x0002_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_x0001__x0002_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0001__x0002_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_x0001__x0002_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0001__x0002_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_x0001__x0002_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0001__x0002_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_x0001__x0002_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0001__x0002_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_x0001__x0002_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0001__x0002_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_x0001__x0002_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0001__x0002_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_x0001__x0002_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0001__x0002_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_x0001__x0002_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0001__x0002_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_x0001__x0002_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0001__x0002_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_x0001__x0002_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0001__x0002_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_x0001__x0002_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0001__x0002_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_x0001__x0002_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0001__x0002_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_x0001__x0002_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0001__x0002_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_x0001__x0002_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0001__x0002_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_x0001__x0002_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0001__x0002_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_x0001__x0002_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0001__x0002_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_x0001__x0002_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0001__x0002_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_x0001__x0002_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0001__x0002_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_x0001__x0002_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0001__x0002_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_x0001__x0002_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0001__x0002_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_x0001__x0002_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0001__x0002_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_x0001__x0002_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0001__x0002_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_x0001__x0002_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0001__x0002_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_x0001__x0002_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0001__x0002_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_x0001__x0002_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0001__x0002_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_x0001__x0002_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0001__x0002_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_x0001__x0002_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0001__x0002_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_x0001__x0002_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0001__x0002_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_x0001__x0002_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0001__x0002_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_x0001__x0002_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0001__x0002_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_x0001__x0002_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0001__x0002_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_x0001__x0002_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0001__x0002_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_x0001__x0002_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0001__x0002_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_x0001__x0002_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0001__x0002_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_x0001__x0002_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0001__x0002_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_x0001__x0002_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0001__x0002_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_x0001__x0002_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0001__x0002_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_x0001__x0002_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0001__x0002_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_x0001__x0002_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0001__x0002_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_x0001__x0002_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0001__x0002_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_x0001__x0002_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0001__x0002_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_x0001__x0002_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0001__x0002_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_x0001__x0002_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0001__x0002_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</t>
  </si>
  <si>
    <t>56d8d055c5012e204717e375e1ffde40_x0001__x0002_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0001__x0002_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_x0001__x0002_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0001__x0002_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_x0001__x0002_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0001__x0002_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_x0001__x0002_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0001__x0002_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_x0001__x0002_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0001__x0002_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_x0001__x0002_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0001__x0002_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_x0001__x0002_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0001__x0002_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_x0001__x0002_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0001__x0002_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_x0001__x0002_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0001__x0002_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_x0001__x0002_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0001__x0002_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_x0001__x0002_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0001__x0002_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_x0001__x0002_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0001__x0002_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_x0001__x0002_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0001__x0002_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_x0001__x0002_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0001__x0002_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_x0001__x0002_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0001__x0002_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_x0001__x0002_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0001__x0002_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_x0001__x0002_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0001__x0002_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_x0001__x0002_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0001__x0002_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_x0001__x0002_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0001__x0002_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_x0001__x0002_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0001__x0002_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_x0001__x0002_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0001__x0002_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_x0001__x0002_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0001__x0002_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_x0001__x0002_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0001__x0002_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_x0001__x0002_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0001__x0002_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_x0001__x0002_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0001__x0002_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_x0001__x0002_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0001__x0002_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_x0001__x0002_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0001__x0002_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_x0001__x0002_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0001__x0002_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_x0001__x0002_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0001__x0002_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_x0001__x0002_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0001__x0002_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_x0001__x0002_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0001__x0002_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_x0001__x0002_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0001__x0002_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_x0001__x0002_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0001__x0002_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_x0001__x0002_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0001__x0002_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_x0001__x0002_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0001__x0002_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_x0001__x0002_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U]H_x000C_ÇÀ?×+_x0013__x0002_ÙÁ?×+_x0013__x0002_ÙÁ?×+_x0013__x0002_ÙÁ?×+_x0013_9::ÙÁ?×+_x0013_:ÙÁ?×+_x0013_:ÙÁ?×+_x0013_:ÙÁ?_x0001__x0002_99_x0002__x0002_99_x0003__x0002_99_x0004__x0002_99_x0005__x0002_99_x0006__x0002_99_x0007__x0002_99_x0008__x0002_99	_x0002_99:_x0002_99_x000B__x0002_99_x000C__x0002_99_x000D__x0002_99_x000E__x0002_99_x000F__x0002_99_x0010__x0002_99_x0011__x0002_99_x0012__x0002_99_x0013__x0002_99_x0014__x0002_99_x0015__x0002_99_x0016__x0002_99_x0017__x0002_99_x0018__x0002_99_x0019__x0002_99_x001A__x0002_99_x001B__x0002_99_x001C__x0002_99_x001D__x0002_99_x001E__x0002_99_x001F__x0002_99 _x0002_99!_x0002_99"_x0002_99#_x0002_99$_x0002_99%_x0002_99&amp;_x0002_99'_x0002_99(_x0002_99)_x0002_99*_x0002_99+_x0002_99,_x0002_99-_x0002_99._x0002_99/_x0002_990_x0002_991_x0002_992_x0002_993_x0002_994_x0002_995_x0002_996_x0002_997_x0002_998_x0002_99_x0001__x0003_9_x0002__x0001__x0001_:_x0002__x0001__x0001_;_x0002__x0001__x0001_&lt;_x0002__x0001__x0001_=_x0002__x0001__x0001_&gt;_x0002__x0001__x0001_?_x0002__x0001__x0001_@_x0002__x0001__x0001_A_x0002__x0001__x0001_B_x0002__x0001__x0001_C_x0002__x0001__x0001_D_x0002__x0001__x0001_E_x0002__x0001__x0001_F_x0002__x0001__x0001_G_x0002__x0001__x0001_H_x0002__x0001__x0001_I_x0002__x0001__x0001_J_x0002__x0001__x0001_K_x0002__x0001__x0001_L_x0002__x0001__x0001_M_x0002__x0001__x0001_N_x0002__x0001__x0001_O_x0002__x0001__x0001_P_x0002__x0001__x0001_Q_x0002__x0001__x0001_R_x0002__x0001__x0001_S_x0002__x0001__x0001_T_x0002__x0001__x0001_U_x0002__x0001__x0001_V_x0002__x0001__x0001_W_x0002__x0001__x0001_X_x0002__x0001__x0001_Y_x0002__x0001__x0001_Z_x0002__x0001__x0001_[_x0002__x0001__x0001_\_x0002__x0001__x0001_]_x0002__x0001__x0001_^_x0002__x0001__x0001___x0002__x0001__x0001_`_x0002__x0001__x0001_a_x0002__x0001__x0001_b_x0002__x0001__x0001_c_x0002__x0001__x0001_d_x0002__x0001__x0001_e_x0002__x0001__x0001_f_x0002__x0001__x0001_g_x0002__x0001__x0001_h_x0002__x0001__x0001_i_x0002__x0001__x0001_j_x0002__x0001__x0001_k_x0002__x0001__x0001_l_x0002__x0001__x0001_m_x0002__x0001__x0001_n_x0002__x0001__x0001_o_x0002__x0001__x0001_p_x0002__x0001__x0001_q_x0002__x0001__x0001_r_x0002__x0001__x0001_s_x0002__x0001__x0001_t_x0002__x0001__x0001_u_x0002__x0001__x0001_v_x0002__x0001__x0001_w_x0002__x0001__x0001__x0001__x0003_x_x0002__x0001__x0001_z_x0002__x0001__x0001_ýÿÿÿ{_x0002__x0001__x0001_|_x0002__x0001__x0001_}_x0002__x0001__x0001_~_x0002__x0001__x0001__x0002__x0001__x0001__x0002__x0001__x0001_×+_x0013__x0003_ÙÁ?×+_x0013__x0003_ÙÁ?×+_x0013__x0003_ÙÁ?×+_x0013__x0003_ÙÁ?×+_x0013__x0003_ÙÁ?×+_x0013__x0003_ÙÁ?×+_x0013__x0003_ÙÁ?×+_x0013__x0003_ÙÁ?×+_x0013__x0003_ÙÁ?×+_x0013__x0003_ÙÁ?×+_x0013__x0003_ÙÁ?×+_x0013__x0003_ÙÁ?×+_x0013__x0003_ÙÁ?×+_x0013__x0003_ÙÁ?×+_x0013__x0003_ÙÁ?×+_x0013__x0003_ÙÁ?×+_x0013__x0003_ÙÁ?×+_x0013__x0003_ÙÁ?×+_x0013__x0003_ÙÁ?×+_x0013__x0003_ÙÁ?×+_x0013__x0003_ÙÁ?×+_x0013__x0003_ÙÁ?×+_x0013__x0003_ÙÁ?×+_x0013__x0003_ÙÁ?×+_x0013__x0003_ÙÁ?×+_x0013__x0003_ÙÁ?×+_x0013__x0003_ÙÁ?_x0001__x0002_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0001__x0002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_x0001__x0002_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0001__x0002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_x0001__x0002_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0001__x0002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_x0001__x0002_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0001__x0002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_x0001__x0002_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0001__x0002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_x0001__x0002_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0001__x0002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_x0001__x0002_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0001__x0002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_x0001__x0002_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0001__x0002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_x0001__x0002_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0001__x0002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_x0001__x0002_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0001__x0002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_x0001__x0002_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0001__x0002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_x0001__x0002_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0001__x0002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_x0001__x0002_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0001__x0002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_x0001__x0002_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0001__x0002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_x0001__x0002_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0001__x0002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_x0001__x0002_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0001__x0002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_x0001__x0002_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0001__x0002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_x0001__x0002_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0001__x0002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_x0001__x0002_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0001__x0002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_x0001__x0002_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0001__x0002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_x0001__x0002_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0001__x0002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_x0001__x0002_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0001__x0002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_x0001__x0002_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0001__x0002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_x0001__x0002_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0001__x0002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_x0001__x0002_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0001__x0002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_x0001__x0002_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0001__x0002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_x0001__x0002_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0001__x0002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</t>
  </si>
  <si>
    <t>dc0fefdf606b2b0c967592ad707595e4_x0001__x0002_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0001__x0002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_x0001__x0002_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0001__x0002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_x0001__x0002_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0001__x0002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_x0001__x0002_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0001__x0002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_x0001__x0002_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0001__x0002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_x0001__x0002_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0001__x0002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_x0001__x0002_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0001__x0002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_x0001__x0002_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0001__x0002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_x0001__x0002_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0001__x0002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_x0001__x0002_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0001__x0002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_x0001__x0002_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0001__x0002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_x0001__x0002_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0001__x0002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_x0001__x0002_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0001__x0002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_x0001__x0002_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0001__x0002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_x0001__x0002_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0001__x0002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_x0001__x0002_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0001__x0002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_x0001__x0002_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0001__x0002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_x0001__x0002_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0001__x0002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_x0001__x0002_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0001__x0002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_x0001__x0002_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0001__x0002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_x0001__x0002_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0001__x0002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_x0001__x0002_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0001__x0002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_x0001__x0002_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0001__x0002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_x0001__x0002_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0001__x0002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_x0001__x0002_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0001__x0002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_x0001__x0002_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0001__x0002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_x0001__x0002_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0001__x0002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_x0001__x0002_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0001__x0002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_x0001__x0002_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0001__x0002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_x0001__x0002_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0001__x0002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_x0001__x0002_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0001__x0002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_x0001__x0002_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0001__x0002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_x0001__x0002_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0001__x0002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_x0001__x0002_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0001__x0002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_x0001__x0002_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0001__x0002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_x0001__x0002_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0001__x0002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_x0001__x0002_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0001__x0002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_x0001__x0002_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0001__x0002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_x0001__x0002_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0001__x0002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_x0001__x0002_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0001__x0002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_x0001__x0002_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0001__x0002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_x0001__x0002_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0001__x0002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_x0001__x0002_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0001__x0002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_x0001__x0002_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0001__x0002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_x0001__x0002_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0001__x0002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_x0001__x0002_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0001__x0002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_x0001__x0002_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0001__x0002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_x0001__x0002_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0001__x0002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_x0001__x0002_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0001__x0002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_x0001__x0002_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0001__x0002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_x0001__x0002_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0001__x0002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_x0001__x0002_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0001__x0002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×+_x0013__x0002_ÙÁ?Pwæ2MÖ¿&lt;&amp;=æ2MÖ¿²ñ:æ2MÖ¿|Ü:æ2MÖ¿Û:æ2MÖ¿Û:æ2MÖ¿Û:æ2MÖ¿Û:æ2MÖ¿Û:æ2MÖ¿Û:æ2MÖ¿Û:æ2MÖ¿_x0001__x0002_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_x0001__x0002_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_x0001__x0002_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_x0001__x0002_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_x0001__x0002_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_x0001__x0002_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_x0001__x0002_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_x0001__x0002_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_x0001__x0002_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_x0001__x0002_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_x0001__x0002_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_x0001__x0002_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_x0001__x0002_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_x0001__x0002_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_x0001__x0002_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_x0001__x0002_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_x0001__x0002_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_x0001__x0002_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_x0001__x0002_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_x0001__x0002_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_x0001__x0002_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_x0001__x0002_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_x0001__x0002_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_x0001__x0002_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</t>
  </si>
  <si>
    <t>841838e3659644c5a34c31cb4750e1db_x0001__x0002_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_x0001__x0002_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_x0001__x0002_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_x0001__x0002_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_x0001__x0002_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_x0001__x0002_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_x0001__x0002_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_x0001__x0002_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_x0001__x0002_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_x0001__x0002_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_x0001__x0002_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_x0001__x0002_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_x0001__x0002_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_x0001__x0002_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_x0001__x0002_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_x0001__x0002_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_x0001__x0002_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_x0001__x0002_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_x0001__x0002_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_x0001__x0002_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_x0001__x0002_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_x0001__x0002_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_x0001__x0002_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_x0001__x0002_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_x0001__x0002_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_x0001__x0002_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_x0001__x0002_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_x0001__x0002_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_x0001__x0002_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_x0001__x0002_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_x0001__x0002_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_x0001__x0002_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_x0001__x0002_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_x0001__x0002_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_x0001__x0002_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_x0001__x0002_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_x0001__x0002_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_x0001__x0002_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_x0001__x0002_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_x0001__x0002_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_x0001__x0002_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_x0001__x0002_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_x0001__x0002_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_x0001__x0002_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_x0001__x0002_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_x0001__x0002_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_x0001__x0002_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_x0001__x0002_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_x0001__x0002_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_x0001__x0002_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_x0001__x0002_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_x0001__x0002_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_x0001__x0002_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_x0001__x0002_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_x0001__x0002_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_x0001__x0002_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_x0001__x0002_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_x0001__x0002_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_x0001__x0002_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_x0001__x0002_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_x0001__x0002_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_x0001__x0002_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_x0001__x0002_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_x0001__x0002_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_x0001__x0002_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_x0001__x0002_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_x0001__x0002_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_x0001__x0002_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_x0001__x0002_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_x0001__x0002_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_x0001__x0002_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_x0001__x0002_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_x0001__x0002_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_x0001__x0002_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_x0001__x0002_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_x0001__x0002_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_x0001__x0002_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_x0001__x0002_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_x0001__x0002_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_x0001__x0002_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_x0001__x0002_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_x0001__x0002_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_x0001__x0002_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_x0001__x0002_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_x0001__x0002_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_x0001__x0002_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_x0001__x0002_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_x0001__x0002_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_x0001__x0002_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_x0001__x0002_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_x0001__x0002_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_x0001__x0002_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_x0001__x0002_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_x0001__x0002_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_x0001__x0002_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_x0001__x0002_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_x0001__x0002_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_x0001__x0002_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_x0001__x0002_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_x0001__x0002_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_x0001__x0002_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_x0001__x0002_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_x0001__x0002_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_x0001__x0002_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_x0001__x0002_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_x0001__x0002_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_x0001__x0002_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_x0001__x0002_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_x0001__x0002_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_x0001__x0002_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_x0001__x0002_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_x0001__x0002_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_x0001__x0002_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_x0001__x0002_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_x0001__x0002_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_x0001__x0002_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_x0001__x0002_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_x0001__x0002_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_x0001__x0002_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_x0001__x0002_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_x0001__x0002_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_x0001__x0002_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_x0001__x0002_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_x0001__x0002_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_x0001__x0002_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_x0001__x0002_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_x0001__x0002_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_x0001__x0002_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</t>
  </si>
  <si>
    <t>d7edf2975e80a91fbba8649157351435_x0001__x0002_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_x0001__x0002_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_x0001__x0002_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_x0001__x0002_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_x0001__x0002_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_x0001__x0002_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Û:æ2MÖ¿_x0001__x0002_Û:æ2MÖ¿Û:æ2MÖ¿Û:æ2MÖ¿Û:æ2MÖ¿Û:æ2MÖ¿Û:æ2MÖ¿Û:æ2MÖ¿Û:æ2MÖ¿Û:æ2MÖ¿Û:æ2MÖ¿Û:æ2MÖ¿Û:æ2MÖ¿nmdw#má¿³¿9x#má¿ÊAx#má¿_x0018_Bx#má¿a_x001B_Bx#má¿|_x001B_Bx#má¿|_x001B_Bx#má¿|_x001B_Bx#má¿|_x001B_Bx#má¿|_x001B_Bx#má¿|_x001B_Bx#má¿|_x001B_Bx#má¿|_x001B_Bx#má¿|_x001B_Bx#má¿|_x001B_Bx#má¿|_x001B_Bx#má¿|_x001B_Bx#má¿|_x001B_Bx#má¿|_x001B_Bx#má¿|_x001B_Bx_x0001__x0002_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_x0001__x0003_|_x001B_Bx#má¿|_x001B_Bx#má¿|_x001B_Bx#má¿|_x001B_Bx#má¿_x0002__x0001__x0001__x0002__x0001__x0001__x0002__x0001__x0001__x0002__x0001__x0001__x0002__x0001__x0001__x0002__x0001__x0001__x0002__x0001__x0001__x0002__x0001__x0001__x0002__x0001__x0001__x0002__x0001__x0001__x0002__x0001__x0001__x0002__x0001__x0001__x0002__x0001__x0001__x0002__x0001__x0001__x0002__x0001__x0001__x0002__x0001__x0001__x0002__x0001__x0001__x0002__x0001__x0001__x0002__x0001__x0001__x0002__x0001__x0001__x0002__x0001__x0001__x0002__x0001__x0001__x0002__x0001__x0001__x0002__x0001__x0001__x0002__x0001__x0001__x0002__x0001__x0001__x0002__x0001__x0001__x0002__x0001__x0001__x0002__x0001__x0001__x0002__x0001__x0001__x0002__x0001__x0001_ _x0002__x0001__x0001_¡_x0002__x0001__x0001_¢_x0002__x0001__x0001_£_x0002__x0001__x0001_¤_x0002__x0001__x0001_¥_x0002__x0001__x0001_¦_x0002__x0001__x0001_§_x0002__x0001__x0001_¨_x0002__x0001__x0001_©_x0002__x0001__x0001_ª_x0002__x0001__x0001_«_x0002__x0001__x0001_¬_x0002__x0001__x0001_­_x0002__x0001__x0001_®_x0002__x0001__x0001_¯_x0002__x0001__x0001_°_x0002__x0001__x0001_±_x0002__x0001__x0001_²_x0002__x0001__x0001_³_x0002__x0001__x0001_´_x0002__x0001__x0001_µ_x0002__x0001__x0001_¶_x0002__x0001__x0001_·_x0002__x0001__x0001__x0001__x0003_¸_x0002__x0001__x0001_¹_x0002__x0001__x0001_º_x0002__x0001__x0001_»_x0002__x0001__x0001_¼_x0002__x0001__x0001_½_x0002__x0001__x0001_¾_x0002__x0001__x0001_¿_x0002__x0001__x0001_À_x0002__x0001__x0001_Á_x0002__x0001__x0001_Â_x0002__x0001__x0001_Ã_x0002__x0001__x0001_Ä_x0002__x0001__x0001_Å_x0002__x0001__x0001_Æ_x0002__x0001__x0001_Ç_x0002__x0001__x0001_É_x0002__x0001__x0001_ýÿÿÿÊ_x0002__x0001__x0001_Ë_x0002__x0001__x0001_Ì_x0002__x0001__x0001_Í_x0002__x0001__x0001_Î_x0002__x0001__x0001_Ï_x0002__x0001__x0001_Ð_x0002__x0001__x0001_Ñ_x0002__x0001__x0001_Ò_x0002__x0001__x0001_Ó_x0002__x0001__x0001_Ô_x0002__x0001__x0001_Õ_x0002__x0001__x0001_Ö_x0002__x0001__x0001_×_x0002__x0001__x0001_Ø_x0002__x0001__x0001_Ù_x0002__x0001__x0001_Ú_x0002__x0001__x0001_Û_x0002__x0001__x0001_Ü_x0002__x0001__x0001_Ý_x0002__x0001__x0001_Þ_x0002__x0001__x0001_ß_x0002__x0001__x0001_à_x0002__x0001__x0001_á_x0002__x0001__x0001_â_x0002__x0001__x0001_ã_x0002__x0001__x0001_ä_x0002__x0001__x0001_å_x0002__x0001__x0001_æ_x0002__x0001__x0001_ç_x0002__x0001__x0001_è_x0002__x0001__x0001_é_x0002__x0001__x0001_ê_x0002__x0001__x0001_ë_x0002__x0001__x0001_ì_x0002__x0001__x0001_í_x0002__x0001__x0001_î_x0002__x0001__x0001_ï_x0002__x0001__x0001_ð_x0002__x0001__x0001_ñ_x0002__x0001__x0001_ò_x0002__x0001__x0001_ó_x0002__x0001__x0001_ô_x0002__x0001__x0001_õ_x0002__x0001__x0001_ö_x0002__x0001__x0001__x0001__x0004_÷_x0002__x0001__x0001_ø_x0002__x0001__x0001_ù_x0002__x0001__x0001_ú_x0002__x0001__x0001_û_x0002__x0001__x0001_ü_x0002__x0001__x0001_ý_x0002__x0001__x0001_þ_x0002__x0001__x0001_ÿ_x0002__x0001__x0001__x0001__x0003__x0001__x0001_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_x0001__x0002_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_x0001__x0002_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_x0001__x0002_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_x0001__x0002_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_x0001__x0002_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_x0001__x0002_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_x0001__x0002_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_x0001__x0002_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_x0001__x0002_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_x0001__x0002_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_x0001__x0002_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_x0001__x0002_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_x0001__x0002_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_x0001__x0002_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_x0001__x0002_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_x0001__x0002_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_x0001__x0002_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_x0001__x0002_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_x0001__x0002_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_x0001__x0002_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_x0001__x0002_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_x0001__x0002_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_x0001__x0002_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_x0001__x0002_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_x0001__x0002_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_x0001__x0002_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_x0001__x0002_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_x0001__x0002_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_x0001__x0002_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_x0001__x0002_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_x0001__x0002_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_x0001__x0002_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_x0001__x0002_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_x0001__x0002_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_x0001__x0002_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_x0001__x0002_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_x0001__x0002_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_x0001__x0002_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_x0001__x0002_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_x0001__x0002_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_x0001__x0002_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_x0001__x0002_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_x0001__x0002_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_x0001__x0002_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_x0001__x0002_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_x0001__x0002_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_x0001__x0002_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_x0001__x0002_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_x0001__x0002_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_x0001__x0002_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_x0001__x0002_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_x0001__x0002_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_x0001__x0002_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_x0001__x0002_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_x0001__x0002_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_x0001__x0002_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_x0001__x0002_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_x0001__x0002_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_x0001__x0002_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_x0001__x0002_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_x0001__x0002_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_x0001__x0002_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_x0001__x0002_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_x0001__x0002_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_x0001__x0002_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_x0001__x0002_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_x0001__x0002_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_x0001__x0002_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_x0001__x0002_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_x0001__x0002_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_x0001__x0002_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_x0001__x0002_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_x0001__x0002_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_x0001__x0002_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_x0001__x0002_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_x0001__x0002_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_x0001__x0002_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_x0001__x0002_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_x0001__x0002_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_x0001__x0002_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_x0001__x0002_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_x0001__x0002_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_x0001__x0002_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_x0001__x0002_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_x0001__x0002_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_x0001__x0002_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_x0001__x0002_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_x0001__x0002_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_x0001__x0002_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_x0001__x0002_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_x0001__x0002_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_x0001__x0002_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_x0001__x0002_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_x0001__x0002_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_x0001__x0002_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_x0001__x0002_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_x0001__x0002_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_x0001__x0002_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_x0001__x0002_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_x0001__x0002_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_x0001__x0002_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_x0001__x0002_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_x0001__x0002_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_x0001__x0002_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_x0001__x0002_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_x0001__x0002_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_x0001__x0002_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_x0001__x0002_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_x0001__x0002_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_x0001__x0002_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_x0001__x0002_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_x0001__x0002_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_x0001__x0002_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_x0001__x0002_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_x0001__x0002_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_x0001__x0002_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_x0001__x0002_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</t>
  </si>
  <si>
    <t>31b9ec841c3a57bc462c2f92ad20fe01_x0001__x0002_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_x0001__x0002_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_x0001__x0002_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_x0001__x0002_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_x0001__x0002_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_x0001__x0002_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_x0001__x0002_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_x0001__x0002_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_x0001__x0002_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_x0001__x0002_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_x0001__x0002_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_x0001__x0002_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_x0001__x0002_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_x0001__x0002_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_x0001__x0002_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_x0001__x0002_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_x0001__x0002_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_x0001__x0002_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_x0001__x0002_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_x0001__x0002_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_x0001__x0002_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_x0001__x0002_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_x0001__x0002_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_x0001__x0002_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_x0001__x0002_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_x0001__x0002_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_x0001__x0002_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_x0001__x0002_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_x0001__x0002_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_x0001__x0002_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_x0001__x0002_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_x0001__x0002_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_x0001__x0002_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_x0001__x0002_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_x0001__x0002_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_x0001__x0002_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_x0001__x0002_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_x0001__x0002_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_x0001__x0002_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#má¿|_x001B_Bx_x0002__x0003_#má¿|_x001B_Bx#má¿|_x001B_Bx#má¿|_x001B_Bx#má¿|_x001B_Bx#má¿V_x0014_fPí¿_x0001_£_x000B_iPí¿w#iPí¿$iPí¿[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_x0018__x0019_$iPí¿$iPí¿$iPí¿$iPí¿$iPí¿$iPí¿$iPí¿$iPí¿$iPí¿$iPí¿$iPí¿$iPí¿$iPí¿$iPí¿$iPí¿$iPí¿$iPí¿$iPí¿$iPí¿$iPí¿_x0001__x0003__x0018__x0018__x0002__x0003__x0018__x0018__x0003__x0003__x0018__x0018__x0004__x0003__x0018__x0018__x0005__x0003__x0018__x0018__x0006__x0003__x0018__x0018__x0007__x0003__x0018__x0018__x0008__x0003__x0018__x0018_	_x0003__x0018__x0018__x0019__x0003__x0018__x0018__x000B__x0003__x0018__x0018__x000C__x0003__x0018__x0018__x000D__x0003__x0018__x0018__x000E__x0003__x0018__x0018__x000F__x0003__x0018__x0018__x0010__x0003__x0018__x0018__x0011__x0003__x0018__x0018__x0012__x0003__x0018__x0018__x0013__x0003__x0018__x0018__x0014__x0003__x0018__x0018__x0015__x0003__x0018__x0018__x0016__x0003__x0018__x0018__x0017__x0003__x0018__x0018__x0001__x0002__x0018__x0003__x0001__x0001__x0019__x0003__x0001__x0001__x001A__x0003__x0001__x0001__x001B__x0003__x0001__x0001__x001C__x0003__x0001__x0001__x001D__x0003__x0001__x0001__x001E__x0003__x0001__x0001__x001F__x0003__x0001__x0001_ _x0003__x0001__x0001_!_x0003__x0001__x0001_"_x0003__x0001__x0001_#_x0003__x0001__x0001_$_x0003__x0001__x0001_%_x0003__x0001__x0001_&amp;_x0003__x0001__x0001_'_x0003__x0001__x0001_(_x0003__x0001__x0001_)_x0003__x0001__x0001_*_x0003__x0001__x0001_+_x0003__x0001__x0001_,_x0003__x0001__x0001_-_x0003__x0001__x0001_._x0003__x0001__x0001_/_x0003__x0001__x0001_0_x0003__x0001__x0001_1_x0003__x0001__x0001_2_x0003__x0001__x0001_3_x0003__x0001__x0001_4_x0003__x0001__x0001_5_x0003__x0001__x0001_6_x0003__x0001__x0001_7_x0003__x0001__x0001_8_x0003__x0001__x0001_9_x0003__x0001__x0001_:_x0003__x0001__x0001_;_x0003__x0001__x0001_&lt;_x0003__x0001__x0001_=_x0003__x0001__x0001_&gt;_x0003__x0001__x0001_?_x0003__x0001__x0001_@_x0003__x0001__x0001_A_x0003__x0001__x0001_B_x0003__x0001__x0001_C_x0003__x0001__x0001_D_x0003__x0001__x0001_E_x0003__x0001__x0001_F_x0003__x0001__x0001_G_x0003__x0001__x0001_H_x0003__x0001__x0001_I_x0003__x0001__x0001_J_x0003__x0001__x0001_K_x0003__x0001__x0001_L_x0003__x0001__x0001_M_x0003__x0001__x0001_N_x0003__x0001__x0001_O_x0003__x0001__x0001_P_x0003__x0001__x0001_Q_x0003__x0001__x0001_R_x0003__x0001__x0001_S_x0003__x0001__x0001_T_x0003__x0001__x0001_U_x0003__x0001__x0001_V_x0003__x0001__x0001__x0001__x0002_W_x0003__x0001__x0001_X_x0003__x0001__x0001_Y_x0003__x0001__x0001_Z_x0003__x0001__x0001_[_x0003__x0001__x0001_\_x0003__x0001__x0001_]_x0003__x0001__x0001_^_x0003__x0001__x0001___x0003__x0001__x0001_`_x0003__x0001__x0001_a_x0003__x0001__x0001_b_x0003__x0001__x0001_c_x0003__x0001__x0001_d_x0003__x0001__x0001_f_x0003__x0001__x0001_ýÿÿÿg_x0003__x0001__x0001_h_x0003__x0001__x0001_i_x0003__x0001__x0001_j_x0003__x0001__x0001_k_x0003__x0001__x0001_l_x0003__x0001__x0001_m_x0003__x0001__x0001_n_x0003__x0001__x0001_o_x0003__x0001__x0001_p_x0003__x0001__x0001_q_x0003__x0001__x0001_r_x0003__x0001__x0001_s_x0003__x0001__x0001_t_x0003__x0001__x0001_u_x0003__x0001__x0001_v_x0003__x0001__x0001_w_x0003__x0001__x0001_x_x0003__x0001__x0001_y_x0003__x0001__x0001_z_x0003__x0001__x0001_{_x0003__x0001__x0001_|_x0003__x0001__x0001_}_x0003__x0001__x0001_~_x0003__x0001__x0001__x0003__x0001__x0001__x0003__x0001__x0001_$iPí¿$iPí¿$iPí¿$iPí¿$iPí¿$iPí¿$iPí¿$iPí¿$iPí¿$iPí¿$i_x0001__x0002_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_x0001__x0002_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_x0001__x0002_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_x0001__x0002_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_x0001__x0002_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_x0001__x0002_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_x0001__x0002_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_x0001__x0002_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_x0001__x0002_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_x0001__x0002_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_x0001__x0002_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_x0001__x0002_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_x0001__x0002_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_x0001__x0002_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_x0001__x0002_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_x0001__x0002_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_x0001__x0002_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_x0001__x0002_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_x0001__x0002_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_x0001__x0002_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_x0001__x0002_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_x0001__x0002_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_x0001__x0002_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_x0001__x0002_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_x0001__x0002_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_x0001__x0002_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_x0001__x0002_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_x0001__x0002_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_x0001__x0002_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_x0001__x0002_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_x0001__x0002_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_x0001__x0002_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_x0001__x0002_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_x0001__x0002_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_x0001__x0002_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_x0001__x0002_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_x0001__x0002_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_x0001__x0002_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_x0001__x0002_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_x0001__x0002_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_x0001__x0002_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_x0001__x0002_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_x0001__x0002_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_x0001__x0002_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_x0001__x0002_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_x0001__x0002_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_x0001__x0002_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_x0001__x0002_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_x0001__x0002_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_x0001__x0002_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_x0001__x0002_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_x0001__x0002_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_x0001__x0002_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_x0001__x0002_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_x0001__x0002_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_x0001__x0002_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_x0001__x0002_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_x0001__x0002_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_x0001__x0002_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_x0001__x0002_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_x0001__x0002_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_x0001__x0002_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_x0001__x0002_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_x0001__x0002_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_x0001__x0002_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_x0001__x0002_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_x0001__x0002_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_x0001__x0002_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_x0001__x0002_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_x0001__x0002_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_x0001__x0002_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_x0001__x0002_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_x0001__x0002_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_x0001__x0002_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_x0001__x0002_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_x0001__x0002_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_x0001__x0002_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_x0001__x0002_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_x0001__x0002_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_x0001__x0002_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_x0001__x0002_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_x0001__x0002_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_x0001__x0002_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_x0001__x0002_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_x0001__x0002_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</t>
  </si>
  <si>
    <t>e4dcaf3cab121a2567ea66bafb724136_x0001__x0002_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_x0001__x0002_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_x0001__x0002_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_x0001__x0002_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_x0001__x0002_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_x0001__x0002_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_x0001__x0002_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_x0001__x0002_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_x0001__x0002_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_x0001__x0002_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_x0001__x0002_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_x0001__x0002_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_x0001__x0002_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_x0001__x0002_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_x0001__x0002_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_x0001__x0002_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_x0001__x0002_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_x0001__x0002_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_x0001__x0002_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_x0001__x0002_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_x0001__x0002_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_x0001__x0002_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_x0001__x0002_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_x0001__x0002_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_x0001__x0002_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_x0001__x0002_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_x0001__x0002_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_x0001__x0002_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_x0001__x0002_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_x0001__x0002_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_x0001__x0002_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_x0001__x0002_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_x0001__x0002_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_x0001__x0002_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_x0001__x0002_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_x0001__x0002_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_x0001__x0002_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_x0001__x0002_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_x0001__x0002_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_x0001__x0002_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_x0001__x0002_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_x0001__x0002_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_x0001__x0002_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_x0001__x0002_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_x0001__x0002_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_x0001__x0002_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_x0001__x0002_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_x0001__x0002_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_x0001__x0002_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_x0001__x0002_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_x0001__x0002_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_x0001__x0002_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_x0001__x0002_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_x0001__x0002_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_x0001__x0002_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_x0001__x0002_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_x0001__x0002_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_x0001__x0002_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_x0001__x0002_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_x0001__x0002_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_x0001__x0002_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_x0001__x0002_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_x0001__x0002_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_x0001__x0002_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_x0001__x0002_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_x0001__x0002_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_x0001__x0002_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_x0001__x0002_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_x0001__x0002_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_x0001__x0002_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_x0001__x0002_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_x0001__x0002_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$iPí¿8WqâË"ó¿¬ó»ãË"ó¿´jÈãË"ó¿_x0001__x0002_ýâÈãË"ó¿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_x0001__x0002_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_x0001__x0002_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_x0001__x0002_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_x0001__x0002_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_x0001__x0002_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_x0001__x0002_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_x0001__x0002_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_x0001__x0002_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_x0001__x0002_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_x0001__x0002_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_x0001__x0002_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_x0001__x0002_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_x0001__x0002_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_x0001__x0002_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_x0001__x0002_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_x0001__x0002_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_x0001__x0002_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_x0001__x0002_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_x0001__x0002_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_x0001__x0002_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_x0001__x0002_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_x0001__x0002_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_x0001__x0002_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_x0001__x0002_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_x0001__x0002_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_x0001__x0002_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_x0001__x0002_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_x0001__x0002_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_x0001__x0002_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_x0001__x0002_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_x0001__x0002_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_x0001__x0002_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_x0001__x0002_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_x0001__x0002_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_x0001__x0002_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_x0001__x0002_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_x0001__x0002_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_x0001__x0002_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_x0001__x0002_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_x0001__x0002_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_x0001__x0002_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_x0001__x0002_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_x0001__x0002_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_x0001__x0002_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_x0001__x0002_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_x0001__x0002_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_x0001__x0002_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_x0001__x0002_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_x0001__x0002_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_x0001__x0002_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_x0001__x0002_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_x0001__x0002_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_x0001__x0002_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_x0001__x0002_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_x0001__x0002_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</t>
  </si>
  <si>
    <t>9e4a4e568903f51cce552a1e2f6f2a71_x0001__x0002_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_x0001__x0002_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_x0001__x0002_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_x0001__x0002_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_x0001__x0002_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_x0001__x0002_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_x0001__x0002_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_x0001__x0002_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_x0001__x0002_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_x0001__x0002_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_x0001__x0002_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_x0001__x0002_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_x0001__x0002_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_x0001__x0002_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_x0001__x0002_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_x0001__x0002_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_x0001__x0002_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_x0001__x0002_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_x0001__x0002_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_x0001__x0002_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_x0001__x0002_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_x0001__x0002_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_x0001__x0002_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_x0001__x0002_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_x0001__x0002_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_x0001__x0002_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_x0001__x0002_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_x0001__x0002_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_x0001__x0002_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_x0001__x0002_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_x0001__x0002_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_x0001__x0002_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_x0001__x0002_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_x0001__x0002_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_x0001__x0002_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_x0001__x0002_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_x0001__x0002_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_x0001__x0002_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_x0001__x0002_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_x0001__x0002_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_x0001__x0002_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_x0001__x0002_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_x0001__x0002_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_x0001__x0002_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_x0001__x0002_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_x0001__x0002_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_x0001__x0002_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_x0001__x0002_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_x0001__x0002_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_x0001__x0002_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_x0001__x0002_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_x0001__x0002_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_x0001__x0002_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_x0001__x0002_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_x0001__x0002_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_x0001__x0002_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_x0001__x0002_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_x0001__x0002_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_x0001__x0002_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_x0001__x0002_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_x0001__x0002_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_x0001__x0002_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_x0001__x0002_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_x0001__x0002_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_x0001__x0002_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_x0001__x0002_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_x0001__x0002_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_x0001__x0002_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_x0001__x0002_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_x0001__x0002_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_x0001__x0002_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_x0001__x0002_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_x0001__x0002_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_x0001__x0002_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_x0001__x0002_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_x0001__x0002_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_x0001__x0002_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_x0001__x0002_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_x0001__x0002_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_x0001__x0002_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_x0001__x0002_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_x0001__x0002_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_x0001__x0002_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_x0001__x0002_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_x0001__x0002_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_x0001__x0002_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_x0001__x0002_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_x0001__x0002_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_x0001__x0002_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_x0001__x0002_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_x0001__x0002_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_x0001__x0002_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_x0001__x0002_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_x0001__x0002_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_x0001__x0002_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_x0001__x0002_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_x0001__x0002_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_x0001__x0002_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_x0001__x0002_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_x0001__x0002_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_x0001__x0002_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_x0001__x0002_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_x0001__x0002_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·çÈãË"ó¿_x000D_ëÕ{=÷¿]!_x0019_×{=÷¿ã$(×{=÷¿Âµ(×{=÷¿G»(×{=÷¿p»(×{=÷¿p»(×{=÷¿p»(×{=÷¿p»(×{=÷¿p»(×{=÷¿p»(×{=÷¿p»(×_x0001__x0002_{=÷¿p»(×{=÷¿p»(×{=÷¿p»(×{=÷¿p»(×{=÷¿p»(×{=÷¿p»(×{=÷¿p»(×{=÷¿p»(×{=÷¿p»(×{=÷¿p»(×{=÷¿p»(×{=÷¿p»(×{=÷¿p»(×{=÷¿p»(×{=÷¿p»(×{=÷¿p»(×{=÷¿p»(×{=÷¿p»(×{=÷¿p»(×{=÷¿_x0003__x0001__x0001__x0003__x0001__x0001__x0003__x0001__x0001__x0003__x0001__x0001__x0003__x0001__x0001__x0003__x0001__x0001__x0003__x0001__x0001__x0003__x0001__x0001__x0003__x0001__x0001__x0003__x0001__x0001__x0003__x0001__x0001__x0003__x0001__x0001__x0003__x0001__x0001__x0003__x0001__x0001__x0003__x0001__x0001__x0003__x0001__x0001__x0003__x0001__x0001__x0003__x0001__x0001__x0003__x0001__x0001__x0003__x0001__x0001__x0003__x0001__x0001__x0003__x0001__x0001__x0003__x0001__x0001__x0003__x0001__x0001__x0001__x0002__x0003__x0001__x0001__x0003__x0001__x0001__x0003__x0001__x0001__x0003__x0001__x0001__x0003__x0001__x0001__x0003__x0001__x0001__x0003__x0001__x0001_ _x0003__x0001__x0001_¡_x0003__x0001__x0001_¢_x0003__x0001__x0001_£_x0003__x0001__x0001_¤_x0003__x0001__x0001_¥_x0003__x0001__x0001_¦_x0003__x0001__x0001_§_x0003__x0001__x0001_¨_x0003__x0001__x0001_©_x0003__x0001__x0001_ª_x0003__x0001__x0001_«_x0003__x0001__x0001_¬_x0003__x0001__x0001_­_x0003__x0001__x0001_®_x0003__x0001__x0001_¯_x0003__x0001__x0001_°_x0003__x0001__x0001_±_x0003__x0001__x0001_²_x0003__x0001__x0001_³_x0003__x0001__x0001_µ_x0003__x0001__x0001_ýÿÿÿ¶_x0003__x0001__x0001_·_x0003__x0001__x0001_¸_x0003__x0001__x0001_¹_x0003__x0001__x0001_º_x0003__x0001__x0001_»_x0003__x0001__x0001_¼_x0003__x0001__x0001_½_x0003__x0001__x0001_¾_x0003__x0001__x0001_¿_x0003__x0001__x0001_À_x0003__x0001__x0001_Á_x0003__x0001__x0001_Â_x0003__x0001__x0001_Ã_x0003__x0001__x0001_Ä_x0003__x0001__x0001_Å_x0003__x0001__x0001_Æ_x0003__x0001__x0001_Ç_x0003__x0001__x0001_È_x0003__x0001__x0001_É_x0003__x0001__x0001_Ê_x0003__x0001__x0001_Ë_x0003__x0001__x0001_Ì_x0003__x0001__x0001_Í_x0003__x0001__x0001_Î_x0003__x0001__x0001_Ï_x0003__x0001__x0001_Ð_x0003__x0001__x0001_Ñ_x0003__x0001__x0001_Ò_x0003__x0001__x0001_Ó_x0003__x0001__x0001_Ô_x0003__x0001__x0001_Õ_x0003__x0001__x0001_Ö_x0003__x0001__x0001_×_x0003__x0001__x0001__x0001__x0002_Ø_x0003__x0001__x0001_Ù_x0003__x0001__x0001_Ú_x0003__x0001__x0001_Û_x0003__x0001__x0001_Ü_x0003__x0001__x0001_Ý_x0003__x0001__x0001_Þ_x0003__x0001__x0001_ß_x0003__x0001__x0001_à_x0003__x0001__x0001_á_x0003__x0001__x0001_â_x0003__x0001__x0001_ã_x0003__x0001__x0001_ä_x0003__x0001__x0001_å_x0003__x0001__x0001_æ_x0003__x0001__x0001_ç_x0003__x0001__x0001_è_x0003__x0001__x0001_é_x0003__x0001__x0001_ê_x0003__x0001__x0001_ë_x0003__x0001__x0001_ì_x0003__x0001__x0001_í_x0003__x0001__x0001_î_x0003__x0001__x0001_ï_x0003__x0001__x0001_ð_x0003__x0001__x0001_ñ_x0003__x0001__x0001_ò_x0003__x0001__x0001_ó_x0003__x0001__x0001_ô_x0003__x0001__x0001_õ_x0003__x0001__x0001_ö_x0003__x0001__x0001_÷_x0003__x0001__x0001_ø_x0003__x0001__x0001_ù_x0003__x0001__x0001_ú_x0003__x0001__x0001_û_x0003__x0001__x0001_ü_x0003__x0001__x0001_ý_x0003__x0001__x0001_þ_x0003__x0001__x0001_ÿ_x0003__x0001__x0001__x0001__x0004__x0001__x0001_p»(×{=÷¿p»(×{=÷¿p»(×{=÷¿p»(×{=÷¿p»(×{=÷¿p»(×{=÷¿p»(×{=÷¿p»(×{=÷¿p»(×{=÷¿p»(×{=÷¿p»(×{=÷¿_x0001__x0002_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_x0001__x0002_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_x0001__x0002_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_x0001__x0002_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_x0001__x0002_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_x0001__x0002_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_x0001__x0002_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_x0001__x0002_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_x0001__x0002_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_x0001__x0002_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_x0001__x0002_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_x0001__x0002_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_x0001__x0002_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_x0001__x0002_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_x0001__x0002_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_x0001__x0002_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_x0001__x0002_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_x0001__x0002_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_x0001__x0002_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_x0001__x0002_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_x0001__x0002_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_x0001__x0002_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</t>
  </si>
  <si>
    <t>b10057af1774ae8961a59a5179b975a6_x0001__x0002_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_x0001__x0002_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_x0001__x0002_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_x0001__x0002_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_x0001__x0002_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_x0001__x0002_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_x0001__x0002_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_x0001__x0002_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_x0001__x0002_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_x0001__x0002_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_x0001__x0002_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_x0001__x0002_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_x0001__x0002_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_x0001__x0002_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_x0001__x0002_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_x0001__x0002_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_x0001__x0002_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_x0001__x0002_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_x0001__x0002_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_x0001__x0002_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_x0001__x0002_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_x0001__x0002_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_x0001__x0002_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_x0001__x0002_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_x0001__x0002_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_x0001__x0002_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_x0001__x0002_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_x0001__x0002_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_x0001__x0002_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_x0001__x0002_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_x0001__x0002_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_x0001__x0002_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_x0001__x0002_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_x0001__x0002_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_x0001__x0002_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_x0001__x0002_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_x0001__x0002_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_x0001__x0002_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_x0001__x0002_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_x0001__x0002_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_x0001__x0002_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_x0001__x0002_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_x0001__x0002_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_x0001__x0002_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_x0001__x0002_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_x0001__x0002_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_x0001__x0002_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_x0001__x0002_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_x0001__x0002_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_x0001__x0002_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_x0001__x0002_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_x0001__x0002_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_x0001__x0002_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_x0001__x0002_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_x0001__x0002_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_x0001__x0002_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_x0001__x0002_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_x0001__x0002_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_x0001__x0002_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_x0001__x0002_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_x0001__x0002_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_x0001__x0002_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_x0001__x0002_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_x0001__x0002_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_x0001__x0002_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_x0001__x0002_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_x0001__x0002_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_x0001__x0002_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_x0001__x0002_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_x0001__x0002_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_x0001__x0002_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_x0001__x0002_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_x0001__x0002_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_x0001__x0002_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_x0001__x0002_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_x0001__x0002_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_x0001__x0002_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_x0001__x0002_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_x0001__x0002_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_x0001__x0002_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_x0001__x0002_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_x0001__x0002_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_x0001__x0002_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_x0001__x0002_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_x0001__x0002_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_x0001__x0002_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_x0001__x0002_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_x0001__x0002_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_x0001__x0002_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_x0001__x0002_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_x0001__x0002_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_x0001__x0002_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_x0001__x0002_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_x0001__x0002_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_x0001__x0002_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_x0001__x0002_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_x0001__x0002_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_x0001__x0002_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_x0001__x0002_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_x0001__x0002_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_x0001__x0002_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_x0001__x0002_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_x0001__x0002_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_x0001__x0002_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_x0001__x0002_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_x0001__x0002_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_x0001__x0002_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_x0001__x0002_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_x0001__x0002_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_x0001__x0002_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_x0001__x0002_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_x0001__x0002_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_x0001__x0002_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_x0001__x0002_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_x0001__x0002_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_x0001__x0002_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_x0001__x0002_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_x0001__x0002_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_x0001__x0002_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_x0001__x0002_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_x0001__x0002_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_x0001__x0002_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_x0001__x0002_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_x0001__x0002_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_x0001__x0002_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_x0001__x0002_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_x0001__x0002_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_x0001__x0002_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</t>
  </si>
  <si>
    <t>5188d342130484e6f686ea3ff9b8b15d_x0001__x0002_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_x0001__x0002_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_x0001__x0002_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_x0001__x0002_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_x0001__x0002_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_x0001__x0002_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_x0001__x0002_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{=÷¿p»(×_x0001__x0002_{=÷¿p»(×{=÷¿p»(×{=÷¿p»(×{=÷¿p»(×{=÷¿p»(×{=÷¿p»(×{=÷¿p»(×{=÷¿p»(×{=÷¿p»(×{=÷¿p»(×{=÷¿p»(×{=÷¿p»(×{=÷¿úOlìdºû¿b°îdºû¿m}Æîdºû¿PÇîdºû¿XÇîdºû¿ÎXÇîdºû¿ÎXÇîdºû¿ÎXÇîdºû¿ÎXÇîdºû¿ÎXÇîdºû¿ÎXÇîdºû¿ÎXÇîdºû¿ÎXÇîdºû¿ÎXÇîdºû¿ÎXÇîdºû¿ÎXÇîdºû¿ÎXÇîdºû¿ÎXÇîdºû¿ÎXÇîdºû¿89ÎXÇîdºû¿ÎXÇîdºû¿ÎXÇîdºû¿ÎXÇîdºû¿_x0001__x0004_88_x0002__x0004_88_x0003__x0004_88_x0004__x0004_88_x0005__x0004_88_x0006__x0004_88_x0007__x0004_88_x0008__x0004_88	_x0004_889_x0004_88_x000B__x0004_88_x000C__x0004_88_x000D__x0004_88_x000E__x0004_88_x000F__x0004_88_x0010__x0004_88_x0011__x0004_88_x0012__x0004_88_x0013__x0004_88_x0014__x0004_88_x0015__x0004_88_x0016__x0004_88_x0017__x0004_88_x0018__x0004_88_x0019__x0004_88_x001A__x0004_88_x001B__x0004_88_x001C__x0004_88_x001D__x0004_88_x001E__x0004_88_x001F__x0004_88 _x0004_88!_x0004_88"_x0004_88#_x0004_88$_x0004_88%_x0004_88&amp;_x0004_88'_x0004_88(_x0004_88)_x0004_88*_x0004_88+_x0004_88,_x0004_88-_x0004_88._x0004_88/_x0004_880_x0004_881_x0004_882_x0004_883_x0004_884_x0004_885_x0004_886_x0004_887_x0004_88_x0001__x0002_8_x0004__x0001__x0001_9_x0004__x0001__x0001_:_x0004__x0001__x0001_;_x0004__x0001__x0001_&lt;_x0004__x0001__x0001_=_x0004__x0001__x0001_&gt;_x0004__x0001__x0001_?_x0004__x0001__x0001_@_x0004__x0001__x0001_A_x0004__x0001__x0001_B_x0004__x0001__x0001_C_x0004__x0001__x0001_D_x0004__x0001__x0001_E_x0004__x0001__x0001_F_x0004__x0001__x0001_G_x0004__x0001__x0001_H_x0004__x0001__x0001_I_x0004__x0001__x0001_J_x0004__x0001__x0001_K_x0004__x0001__x0001_L_x0004__x0001__x0001_M_x0004__x0001__x0001_N_x0004__x0001__x0001_O_x0004__x0001__x0001_P_x0004__x0001__x0001_Q_x0004__x0001__x0001_R_x0004__x0001__x0001_þ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_x0001__x0002_ÿÿÿÿÿÿÿÿÿÿÿÿÿÿÿÿÿÿÿÿÿÿÿÿÿÿÿÿÿÿÿÿÿÿÿÿÿÿÿ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_x0001__x0002_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_x0001__x0002_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_x0001__x0002_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_x0001__x0002_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_x0001__x0002_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_x0001__x0002_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_x0001__x0002_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_x0001__x0002_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_x0001__x0002_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_x0001__x0002_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_x0001__x0002_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_x0001__x0002_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_x0001__x0002_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_x0001__x0002_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_x0001__x0002_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_x0001__x0002_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_x0001__x0002_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_x0001__x0002_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_x0001__x0002_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_x0001__x0002_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_x0001__x0002_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_x0001__x0002_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_x0001__x0002_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_x0001__x0002_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_x0001__x0002_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_x0001__x0002_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_x0001__x0002_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_x0001__x0002_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_x0001__x0002_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_x0001__x0002_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_x0001__x0002_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_x0001__x0002_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_x0001__x0002_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_x0001__x0002_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_x0001__x0002_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_x0001__x0002_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_x0001__x0002_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_x0001__x0002_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_x0001__x0002_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_x0001__x0002_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_x0001__x0002_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_x0001__x0002_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_x0001__x0002_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_x0001__x0002_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_x0001__x0002_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_x0001__x0002_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_x0001__x0002_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_x0001__x0002_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_x0001__x0002_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_x0001__x0002_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_x0001__x0002_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_x0001__x0002_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_x0001__x0002_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_x0001__x0002_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_x0001__x0002_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_x0001__x0002_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_x0001__x0002_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_x0001__x0002_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_x0001__x0002_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_x0001__x0002_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_x0001__x0002_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_x0001__x0002_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_x0001__x0002_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_x0001__x0002_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_x0001__x0002_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_x0001__x0002_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_x0001__x0002_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_x0001__x0002_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_x0001__x0002_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_x0001__x0002_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_x0001__x0002_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_x0001__x0002_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_x0001__x0002_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_x0001__x0002_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_x0001__x0002_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_x0001__x0002_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_x0001__x0002_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_x0001__x0002_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_x0001__x0002_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_x0001__x0002_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_x0001__x0002_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_x0001__x0002_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_x0001__x0002_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_x0001__x0002_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_x0001__x0002_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_x0001__x0002_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_x0001__x0002_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_x0001__x0002_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_x0001__x0002_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_x0001__x0002_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_x0001__x0002_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_x0001__x0002_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_x0001__x0002_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_x0001__x0002_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_x0001__x0002_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_x0001__x0002_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_x0001__x0002_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_x0001__x0002_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_x0001__x0002_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_x0001__x0002_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_x0001__x0002_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_x0001__x0002_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_x0001__x0002_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_x0001__x0002_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_x0001__x0002_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_x0001__x0002_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_x0001__x0002_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_x0001__x0002_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_x0001__x0002_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_x0001__x0002_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_x0001__x0002_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_x0001__x0002_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_x0001__x0002_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_x0001__x0002_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_x0001__x0002_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_x0001__x0002_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_x0001__x0002_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</t>
  </si>
  <si>
    <t>c8fc65c49b3ad7616c47396609991936_x0001__x0002_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_x0001__x0002_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_x0001__x0002_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_x0001__x0002_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_x0001__x0002_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_x0001__x0002_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_x0001__x0002_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_x0001__x0002_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_x0001__x0002_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_x0001__x0002_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_x0001__x0002_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_x0001__x0002_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_x0001__x0002_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_x0001__x0002_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_x0001__x0002_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_x0001__x0002_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_x0001__x0002_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_x0001__x0002_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_x0001__x0002_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_x0001__x0002_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_x0001__x0002_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_x0001__x0002_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_x0001__x0002_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_x0001__x0002_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_x0001__x0002_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_x0001__x0002_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_x0001__x0002_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_x0001__x0002_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_x0001__x0002_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_x0001__x0002_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_x0001__x0002_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_x0001__x0002_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_x0001__x0002_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_x0001__x0002_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_x0001__x0002_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_x0001__x0002_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_x0001__x0002_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_x0001__x0002_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_x0001__x0002_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_x0001__x0002_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ÎXÇîdºû¿_x0001__x0002_ÎXÇîdºû¿ÎXÇîdºû¿ÎXÇîdºû¿ÎXÇîdºû¿ÎXÇîdºû¿á&amp;­+¿ý¿_x0011_?[®+¿ý¿úáf®+¿ý¿LRg®+¿ý¿|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_x0001__x0002_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_x0001__x0002_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_x0001__x0002_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_x0001__x0002_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_x0001__x0002_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_x0001__x0002_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_x0001__x0002_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_x0001__x0002_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_x0001__x0002_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_x0001__x0002_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_x0001__x0002_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_x0001__x0002_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_x0001__x0002_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_x0001__x0002_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_x0001__x0002_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_x0001__x0002_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_x0001__x0002_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_x0001__x0002_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_x0001__x0002_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_x0001__x0002_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_x0001__x0002_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_x0001__x0002_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_x0001__x0002_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_x0001__x0002_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_x0001__x0002_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_x0001__x0002_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_x0001__x0002_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_x0001__x0002_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_x0001__x0002_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_x0001__x0002_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_x0001__x0002_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_x0001__x0002_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_x0001__x0002_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_x0001__x0002_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_x0001__x0002_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_x0001__x0002_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_x0001__x0002_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_x0001__x0002_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_x0001__x0002_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_x0001__x0002_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_x0001__x0002_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_x0001__x0002_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_x0001__x0002_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_x0001__x0002_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_x0001__x0002_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_x0001__x0002_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_x0001__x0002_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_x0001__x0002_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_x0001__x0002_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_x0001__x0002_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_x0001__x0002_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_x0001__x0002_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_x0001__x0002_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_x0001__x0002_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_x0001__x0002_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_x0001__x0002_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_x0001__x0002_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_x0001__x0002_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_x0001__x0002_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_x0001__x0002_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_x0001__x0002_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_x0001__x0002_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_x0001__x0002_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_x0001__x0002_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_x0001__x0002_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_x0001__x0002_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_x0001__x0002_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_x0001__x0002_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_x0001__x0002_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_x0001__x0002_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_x0001__x0002_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_x0001__x0002_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_x0001__x0002_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_x0001__x0002_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_x0001__x0002_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_x0001__x0002_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_x0001__x0002_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_x0001__x0002_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_x0001__x0002_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_x0001__x0002_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_x0001__x0002_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_x0001__x0002_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_x0001__x0002_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_x0001__x0002_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_x0001__x0002_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_x0001__x0002_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_x0001__x0002_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</t>
  </si>
  <si>
    <t>bb3d2234c5ae268a44bf96ff595932b8_x0001__x0002_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_x0001__x0002_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_x0001__x0002_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_x0001__x0002_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_x0001__x0002_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_x0001__x0002_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_x0001__x0002_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_x0001__x0002_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_x0001__x0002_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_x0001__x0002_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_x0001__x0002_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_x0001__x0002_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_x0001__x0002_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_x0001__x0002_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_x0001__x0002_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_x0001__x0002_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_x0001__x0002_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_x0001__x0002_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_x0001__x0002_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_x0001__x0002_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_x0001__x0002_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_x0001__x0002_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_x0001__x0002_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_x0001__x0002_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_x0001__x0002_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_x0001__x0002_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_x0001__x0002_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_x0001__x0002_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_x0001__x0002_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_x0001__x0002_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_x0001__x0002_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_x0001__x0002_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_x0001__x0002_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_x0001__x0002_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_x0001__x0002_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_x0001__x0002_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_x0001__x0002_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_x0001__x0002_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_x0001__x0002_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_x0001__x0002_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_x0001__x0002_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_x0001__x0002_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_x0001__x0002_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_x0001__x0002_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_x0001__x0002_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_x0001__x0002_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_x0001__x0002_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_x0001__x0002_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_x0001__x0002_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_x0001__x0002_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_x0001__x0002_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_x0001__x0002_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_x0001__x0002_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_x0001__x0002_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_x0001__x0002_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_x0001__x0002_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_x0001__x0002_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_x0001__x0002_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_x0001__x0002_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_x0001__x0002_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_x0001__x0002_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_x0001__x0002_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_x0001__x0002_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_x0001__x0002_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_x0001__x0002_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_x0001__x0002_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_x0001__x0002_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_x0001__x0002_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_x0001__x0002_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_x0001__x0002_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_x0002__x0003_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¢Vg®+¿ý¿_x0001__x0002__x0002__x0002__x0013__x0002__x0002__x0002_AFN model good.xlsx_x0001__x0003__x0004__x0003__x0003__x0003__x0005__x0003__x0003__x0003_MODEL_x0002__x0003__x0003__x0003__x0002__x0003__x0003__x0003_D3«_x0003__x0003__x0003_=RiskPert(0,05;0,1;0,15;RiskStatic(0,1);RiskLock(IF(OR(AND(RiskCurrentSim(TRUE)&gt;=1;RiskCurrentSim(TRUE)&lt;=7));INDEX([Âéâëßï3]Summary!$F$10:$F$409;RiskCurrentSim(TRUE)-0))))_x0019__x0003__x0003__x0003_Target of sales_x0001_B3_x0001_D2_x0001_t+1_x0001__x0003__x0003__x0003__x0003__x0003__x0003__x0003__x0003__x0003__x0003__x0003__x0001__x0003__x0003__x0003_«_x0003__x0003__x0003__x0015__x0003__x0003__x0003_Ta_x0002__x0004_rget of sales / t+1_x0001__x0002__x0002__x0002__x0002__x0002__x0002__x0002__x0002__x0002__x0002__x0002__x0002__x0002__x0002__x0002__x0002__x0002__x0002__x0002__x0003__x0002__x0002__x0002_D84_x001B__x0002__x0002__x0002_=RiskOutput()+D63*(D77-D78)_x0010__x0002__x0002__x0002_MODEL!solver_opt_x0002__x0002__x0002__x0002__x0001__x0002__x0002__x0002__x0002__x0002__x0002__x0002__x0001__x0002__x0002__x0002__x000D__x0002__x0002__x0002__x0002__x0002__x0002__x0002__x0010__x0002__x0002__x0002_MODEL!solver_opt_x0002__x0002__x0002__x0002__x0002__x0002__x0002__x0002__x0001__x0002_ÿÿÿÿÿÿÿÿÿÿÿÿÿÿÿÿÿÿÿÿÿÿÿÿÿÿÿÿÿÿÿÿÿÿÿÿÿÿÿÿÿÿ_x0002__x0002__x0002__x0002__x0002__x0002__x0007__x0002__x0002__x0002_"_x0002__x0002__x0002_Target of sales / t+1	D3	Perc%: 1%"_x0002__x0002__x0002_Target _x0001__x0003_of sales / t+1	D3	Perc%: 5%#_x0001__x0001__x0001_Target of sales / t+1	D3	Perc%: 25%#_x0001__x0001__x0001_Target of sales / t+1	D3	Perc%: 50%#_x0001__x0001__x0001_Target of sales / t+1	D3	Perc%: 75%#_x0001__x0001__x0001_Target of sales / t+1	D3	Perc%: 95%#_x0001__x0001__x0001_Target of sales / t+1	D3	Perc%: 99%_x0002__x0001__x0001__x0001__x0001__x0001__x0001__x0001__x0001__x0001__x0001__x0001_u_x0001_&lt;ä7~ÿÿÿÿÿÿÿÿÿÿ_x0003__x0004_ÿÿÿÿÿÿ_x0001__x0003__x0003__x0003__x0003__x0003__x0003__x0003__x0001__x0003__x0002__x0003__x0003__x0003__x0003__x0003__x0003__x0003__x0003__x0003__x0003__x0003__x0003__x0003__x0003__x0003__x0003__x0003_.@ÿÿÿÿÿÿÿÿÿÿÿÿÿÿÿÿ_x0003__x0003__x0003__x0003__x0003__x0003__x0003__x0003__x0003__x0003__x0002__x0003__x0003__x0003__x0001__x0003__x0008__x0003__x0003__x0003_TBQ3W1YL_x0001__x0003__x0003__x0003__x0005__x0003__x0003__x0003__x0003__x0003__x0003__x0003__x0003__x0001__x0003__x0003_+_x0003__x0003__x0003_4CRP4E7PKSLRI9A3MENKXZUB_x0003__x0003__x0003_ÿÿÿÿ_x0003__x0003__x0003__x0003__x0001__x0003__x0003_ÿÿÿÿ</t>
  </si>
  <si>
    <t>2197a724a941e0016784f5e1c3bc1a290|1|567146|840e4077d7bb2c065be91dffe90f20d4</t>
  </si>
  <si>
    <t>Stock value</t>
  </si>
  <si>
    <t>AFN ECONOMIC SPREAD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</si>
</sst>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#,##0_ ;\-#,##0\ "/>
    <numFmt numFmtId="167" formatCode="#,##0.00_ ;\-#,##0.00\ "/>
  </numFmts>
  <fonts count="6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6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4" fillId="0" borderId="0" xfId="0" applyFont="1" applyBorder="1" applyAlignment="1">
      <alignment horizontal="left"/>
    </xf>
    <xf numFmtId="0" fontId="4" fillId="0" borderId="0" xfId="0" applyFont="1" applyBorder="1"/>
    <xf numFmtId="0" fontId="4" fillId="0" borderId="5" xfId="0" applyFont="1" applyBorder="1" applyAlignment="1">
      <alignment horizontal="left"/>
    </xf>
    <xf numFmtId="0" fontId="4" fillId="0" borderId="6" xfId="0" applyFont="1" applyBorder="1" applyAlignment="1"/>
    <xf numFmtId="0" fontId="4" fillId="0" borderId="7" xfId="0" applyFont="1" applyBorder="1"/>
    <xf numFmtId="0" fontId="3" fillId="0" borderId="0" xfId="0" applyFont="1"/>
    <xf numFmtId="0" fontId="3" fillId="0" borderId="1" xfId="0" applyFont="1" applyBorder="1" applyAlignment="1">
      <alignment horizontal="left" vertical="top" wrapText="1"/>
    </xf>
    <xf numFmtId="0" fontId="3" fillId="0" borderId="0" xfId="0" applyFont="1" applyFill="1"/>
    <xf numFmtId="3" fontId="3" fillId="2" borderId="1" xfId="0" applyNumberFormat="1" applyFont="1" applyFill="1" applyBorder="1" applyAlignment="1">
      <alignment horizontal="center"/>
    </xf>
    <xf numFmtId="0" fontId="3" fillId="0" borderId="11" xfId="0" applyFont="1" applyBorder="1" applyAlignment="1">
      <alignment horizontal="left" vertical="top" wrapText="1"/>
    </xf>
    <xf numFmtId="3" fontId="3" fillId="2" borderId="1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10" fontId="3" fillId="2" borderId="1" xfId="2" applyNumberFormat="1" applyFont="1" applyFill="1" applyBorder="1" applyAlignment="1">
      <alignment horizontal="center"/>
    </xf>
    <xf numFmtId="164" fontId="3" fillId="2" borderId="1" xfId="1" applyFont="1" applyFill="1" applyBorder="1" applyAlignment="1">
      <alignment horizontal="center"/>
    </xf>
    <xf numFmtId="10" fontId="4" fillId="0" borderId="1" xfId="2" applyNumberFormat="1" applyFont="1" applyFill="1" applyBorder="1"/>
    <xf numFmtId="0" fontId="4" fillId="0" borderId="1" xfId="0" applyFont="1" applyFill="1" applyBorder="1"/>
    <xf numFmtId="0" fontId="4" fillId="0" borderId="1" xfId="0" applyFont="1" applyFill="1" applyBorder="1" applyAlignment="1">
      <alignment horizontal="center"/>
    </xf>
    <xf numFmtId="10" fontId="4" fillId="0" borderId="1" xfId="2" applyNumberFormat="1" applyFont="1" applyFill="1" applyBorder="1" applyAlignment="1">
      <alignment horizontal="center"/>
    </xf>
    <xf numFmtId="9" fontId="4" fillId="0" borderId="1" xfId="2" applyFont="1" applyFill="1" applyBorder="1" applyAlignment="1">
      <alignment horizontal="center"/>
    </xf>
    <xf numFmtId="0" fontId="4" fillId="0" borderId="0" xfId="0" applyFont="1" applyFill="1"/>
    <xf numFmtId="0" fontId="4" fillId="0" borderId="0" xfId="0" applyFont="1" applyFill="1" applyAlignment="1">
      <alignment horizontal="right"/>
    </xf>
    <xf numFmtId="10" fontId="4" fillId="0" borderId="0" xfId="2" applyNumberFormat="1" applyFont="1" applyFill="1"/>
    <xf numFmtId="0" fontId="4" fillId="3" borderId="3" xfId="0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164" fontId="4" fillId="0" borderId="0" xfId="1" applyFont="1"/>
    <xf numFmtId="167" fontId="4" fillId="0" borderId="0" xfId="0" applyNumberFormat="1" applyFont="1"/>
    <xf numFmtId="0" fontId="4" fillId="0" borderId="0" xfId="0" applyFont="1" applyAlignment="1">
      <alignment horizontal="left"/>
    </xf>
    <xf numFmtId="164" fontId="4" fillId="0" borderId="0" xfId="1" applyFont="1" applyAlignment="1">
      <alignment horizontal="right"/>
    </xf>
    <xf numFmtId="165" fontId="4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horizontal="center"/>
    </xf>
    <xf numFmtId="165" fontId="4" fillId="0" borderId="0" xfId="0" applyNumberFormat="1" applyFont="1" applyFill="1" applyBorder="1" applyAlignment="1">
      <alignment horizontal="left"/>
    </xf>
    <xf numFmtId="164" fontId="4" fillId="0" borderId="1" xfId="1" applyNumberFormat="1" applyFont="1" applyFill="1" applyBorder="1" applyAlignment="1">
      <alignment horizontal="center" vertical="center"/>
    </xf>
    <xf numFmtId="164" fontId="4" fillId="0" borderId="1" xfId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165" fontId="4" fillId="0" borderId="1" xfId="1" applyNumberFormat="1" applyFont="1" applyFill="1" applyBorder="1" applyAlignment="1">
      <alignment horizontal="center" vertical="center"/>
    </xf>
    <xf numFmtId="165" fontId="4" fillId="0" borderId="1" xfId="1" applyNumberFormat="1" applyFont="1" applyFill="1" applyBorder="1" applyAlignment="1">
      <alignment horizontal="left"/>
    </xf>
    <xf numFmtId="4" fontId="4" fillId="0" borderId="0" xfId="0" applyNumberFormat="1" applyFont="1"/>
    <xf numFmtId="165" fontId="4" fillId="0" borderId="1" xfId="1" applyNumberFormat="1" applyFont="1" applyFill="1" applyBorder="1" applyAlignment="1"/>
    <xf numFmtId="165" fontId="4" fillId="0" borderId="1" xfId="0" applyNumberFormat="1" applyFont="1" applyFill="1" applyBorder="1" applyAlignment="1"/>
    <xf numFmtId="165" fontId="4" fillId="0" borderId="1" xfId="1" applyNumberFormat="1" applyFont="1" applyFill="1" applyBorder="1"/>
    <xf numFmtId="165" fontId="4" fillId="0" borderId="1" xfId="0" applyNumberFormat="1" applyFont="1" applyFill="1" applyBorder="1"/>
    <xf numFmtId="164" fontId="4" fillId="0" borderId="1" xfId="1" applyFont="1" applyFill="1" applyBorder="1"/>
    <xf numFmtId="0" fontId="4" fillId="3" borderId="14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0" borderId="16" xfId="0" applyFont="1" applyBorder="1" applyAlignment="1">
      <alignment horizontal="left"/>
    </xf>
    <xf numFmtId="10" fontId="4" fillId="0" borderId="17" xfId="2" applyNumberFormat="1" applyFont="1" applyFill="1" applyBorder="1" applyAlignment="1">
      <alignment horizontal="center"/>
    </xf>
    <xf numFmtId="0" fontId="4" fillId="0" borderId="18" xfId="0" applyFont="1" applyBorder="1" applyAlignment="1">
      <alignment horizontal="left"/>
    </xf>
    <xf numFmtId="10" fontId="4" fillId="0" borderId="19" xfId="2" applyNumberFormat="1" applyFont="1" applyFill="1" applyBorder="1" applyAlignment="1">
      <alignment horizontal="center"/>
    </xf>
    <xf numFmtId="164" fontId="4" fillId="0" borderId="21" xfId="1" applyNumberFormat="1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/>
    </xf>
    <xf numFmtId="0" fontId="4" fillId="3" borderId="23" xfId="0" applyFont="1" applyFill="1" applyBorder="1" applyAlignment="1">
      <alignment horizontal="center"/>
    </xf>
    <xf numFmtId="164" fontId="4" fillId="0" borderId="24" xfId="0" applyNumberFormat="1" applyFont="1" applyFill="1" applyBorder="1" applyAlignment="1">
      <alignment horizontal="center"/>
    </xf>
    <xf numFmtId="164" fontId="4" fillId="0" borderId="17" xfId="0" applyNumberFormat="1" applyFont="1" applyFill="1" applyBorder="1" applyAlignment="1">
      <alignment horizontal="center"/>
    </xf>
    <xf numFmtId="164" fontId="4" fillId="0" borderId="17" xfId="1" applyFont="1" applyFill="1" applyBorder="1" applyAlignment="1">
      <alignment horizontal="center"/>
    </xf>
    <xf numFmtId="165" fontId="4" fillId="0" borderId="17" xfId="1" applyNumberFormat="1" applyFont="1" applyFill="1" applyBorder="1" applyAlignment="1">
      <alignment horizontal="center"/>
    </xf>
    <xf numFmtId="164" fontId="4" fillId="0" borderId="19" xfId="0" applyNumberFormat="1" applyFont="1" applyFill="1" applyBorder="1" applyAlignment="1">
      <alignment horizontal="center" vertical="center"/>
    </xf>
    <xf numFmtId="164" fontId="4" fillId="0" borderId="20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65" fontId="4" fillId="0" borderId="17" xfId="0" applyNumberFormat="1" applyFont="1" applyFill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21" xfId="1" applyNumberFormat="1" applyFont="1" applyFill="1" applyBorder="1" applyAlignment="1">
      <alignment horizontal="left"/>
    </xf>
    <xf numFmtId="165" fontId="4" fillId="0" borderId="24" xfId="0" applyNumberFormat="1" applyFont="1" applyFill="1" applyBorder="1" applyAlignment="1">
      <alignment horizontal="center"/>
    </xf>
    <xf numFmtId="165" fontId="4" fillId="0" borderId="17" xfId="0" applyNumberFormat="1" applyFont="1" applyFill="1" applyBorder="1" applyAlignment="1">
      <alignment horizontal="center" vertical="center"/>
    </xf>
    <xf numFmtId="165" fontId="4" fillId="0" borderId="17" xfId="1" applyNumberFormat="1" applyFont="1" applyFill="1" applyBorder="1" applyAlignment="1">
      <alignment horizontal="center" vertical="center"/>
    </xf>
    <xf numFmtId="165" fontId="4" fillId="0" borderId="17" xfId="0" applyNumberFormat="1" applyFont="1" applyBorder="1" applyAlignment="1">
      <alignment horizontal="center" vertical="center"/>
    </xf>
    <xf numFmtId="166" fontId="4" fillId="0" borderId="20" xfId="0" applyNumberFormat="1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3" borderId="25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165" fontId="5" fillId="0" borderId="1" xfId="0" applyNumberFormat="1" applyFont="1" applyFill="1" applyBorder="1" applyAlignment="1">
      <alignment horizontal="left"/>
    </xf>
    <xf numFmtId="165" fontId="5" fillId="0" borderId="17" xfId="0" applyNumberFormat="1" applyFont="1" applyFill="1" applyBorder="1" applyAlignment="1">
      <alignment horizontal="center"/>
    </xf>
    <xf numFmtId="165" fontId="5" fillId="0" borderId="19" xfId="0" applyNumberFormat="1" applyFont="1" applyFill="1" applyBorder="1" applyAlignment="1">
      <alignment horizontal="left"/>
    </xf>
    <xf numFmtId="165" fontId="5" fillId="0" borderId="20" xfId="0" applyNumberFormat="1" applyFont="1" applyFill="1" applyBorder="1" applyAlignment="1">
      <alignment horizontal="center"/>
    </xf>
    <xf numFmtId="165" fontId="5" fillId="0" borderId="1" xfId="0" applyNumberFormat="1" applyFont="1" applyFill="1" applyBorder="1" applyAlignment="1"/>
    <xf numFmtId="165" fontId="5" fillId="0" borderId="17" xfId="0" applyNumberFormat="1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3" borderId="28" xfId="0" applyFont="1" applyFill="1" applyBorder="1" applyAlignment="1">
      <alignment horizontal="center"/>
    </xf>
    <xf numFmtId="0" fontId="4" fillId="3" borderId="29" xfId="0" applyFont="1" applyFill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26" xfId="0" applyFont="1" applyFill="1" applyBorder="1" applyAlignment="1">
      <alignment horizontal="center"/>
    </xf>
    <xf numFmtId="0" fontId="4" fillId="0" borderId="26" xfId="0" applyFont="1" applyBorder="1"/>
    <xf numFmtId="0" fontId="4" fillId="0" borderId="31" xfId="0" applyFont="1" applyBorder="1"/>
    <xf numFmtId="0" fontId="4" fillId="0" borderId="27" xfId="0" applyFont="1" applyBorder="1"/>
    <xf numFmtId="0" fontId="4" fillId="0" borderId="1" xfId="0" applyFont="1" applyBorder="1"/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164" fontId="4" fillId="0" borderId="0" xfId="0" applyNumberFormat="1" applyFont="1"/>
    <xf numFmtId="166" fontId="4" fillId="0" borderId="1" xfId="0" applyNumberFormat="1" applyFont="1" applyFill="1" applyBorder="1"/>
    <xf numFmtId="10" fontId="0" fillId="0" borderId="0" xfId="0" applyNumberFormat="1"/>
    <xf numFmtId="2" fontId="0" fillId="0" borderId="0" xfId="0" applyNumberFormat="1"/>
    <xf numFmtId="9" fontId="4" fillId="0" borderId="0" xfId="0" applyNumberFormat="1" applyFont="1" applyFill="1"/>
    <xf numFmtId="0" fontId="0" fillId="0" borderId="0" xfId="0" quotePrefix="1"/>
    <xf numFmtId="0" fontId="0" fillId="0" borderId="0" xfId="0" applyAlignment="1">
      <alignment horizontal="left"/>
    </xf>
    <xf numFmtId="0" fontId="0" fillId="0" borderId="32" xfId="0" applyBorder="1" applyAlignment="1">
      <alignment horizontal="left"/>
    </xf>
    <xf numFmtId="0" fontId="0" fillId="4" borderId="0" xfId="0" applyFill="1" applyAlignment="1">
      <alignment horizontal="left"/>
    </xf>
    <xf numFmtId="0" fontId="0" fillId="5" borderId="0" xfId="0" applyFill="1" applyAlignment="1">
      <alignment horizontal="left"/>
    </xf>
    <xf numFmtId="0" fontId="0" fillId="2" borderId="0" xfId="0" applyFill="1" applyAlignment="1">
      <alignment horizontal="left"/>
    </xf>
    <xf numFmtId="0" fontId="0" fillId="4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10" fontId="0" fillId="0" borderId="0" xfId="0" applyNumberFormat="1" applyAlignment="1">
      <alignment horizontal="left"/>
    </xf>
    <xf numFmtId="9" fontId="0" fillId="0" borderId="0" xfId="0" applyNumberFormat="1" applyAlignment="1">
      <alignment horizontal="left"/>
    </xf>
    <xf numFmtId="2" fontId="0" fillId="5" borderId="0" xfId="0" applyNumberFormat="1" applyFill="1" applyAlignment="1">
      <alignment horizontal="left"/>
    </xf>
    <xf numFmtId="2" fontId="4" fillId="0" borderId="17" xfId="2" applyNumberFormat="1" applyFont="1" applyFill="1" applyBorder="1" applyAlignment="1">
      <alignment horizontal="center"/>
    </xf>
    <xf numFmtId="10" fontId="4" fillId="0" borderId="0" xfId="0" applyNumberFormat="1" applyFont="1" applyBorder="1"/>
    <xf numFmtId="2" fontId="4" fillId="0" borderId="0" xfId="0" applyNumberFormat="1" applyFont="1" applyBorder="1"/>
    <xf numFmtId="164" fontId="4" fillId="0" borderId="0" xfId="0" applyNumberFormat="1" applyFont="1" applyFill="1"/>
    <xf numFmtId="0" fontId="4" fillId="6" borderId="1" xfId="0" applyFont="1" applyFill="1" applyBorder="1"/>
    <xf numFmtId="2" fontId="4" fillId="6" borderId="1" xfId="2" applyNumberFormat="1" applyFont="1" applyFill="1" applyBorder="1"/>
    <xf numFmtId="10" fontId="4" fillId="6" borderId="1" xfId="0" applyNumberFormat="1" applyFont="1" applyFill="1" applyBorder="1" applyAlignment="1">
      <alignment horizontal="right"/>
    </xf>
    <xf numFmtId="10" fontId="4" fillId="6" borderId="1" xfId="0" applyNumberFormat="1" applyFont="1" applyFill="1" applyBorder="1"/>
    <xf numFmtId="2" fontId="4" fillId="6" borderId="1" xfId="0" applyNumberFormat="1" applyFont="1" applyFill="1" applyBorder="1"/>
    <xf numFmtId="9" fontId="4" fillId="0" borderId="0" xfId="0" applyNumberFormat="1" applyFont="1"/>
    <xf numFmtId="10" fontId="4" fillId="0" borderId="20" xfId="2" applyNumberFormat="1" applyFont="1" applyFill="1" applyBorder="1" applyAlignment="1">
      <alignment horizontal="center"/>
    </xf>
    <xf numFmtId="10" fontId="4" fillId="0" borderId="0" xfId="0" applyNumberFormat="1" applyFont="1"/>
    <xf numFmtId="10" fontId="4" fillId="0" borderId="0" xfId="0" applyNumberFormat="1" applyFont="1" applyFill="1"/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</cellXfs>
  <cellStyles count="3">
    <cellStyle name="Κανονικό" xfId="0" builtinId="0"/>
    <cellStyle name="Κόμμα" xfId="1" builtinId="3"/>
    <cellStyle name="Ποσοστό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"/>
  <sheetViews>
    <sheetView workbookViewId="0"/>
  </sheetViews>
  <sheetFormatPr defaultRowHeight="15" x14ac:dyDescent="0.25"/>
  <cols>
    <col min="1" max="26" width="18.7109375" customWidth="1"/>
  </cols>
  <sheetData>
    <row r="1" spans="1:13" x14ac:dyDescent="0.25">
      <c r="A1" t="s">
        <v>107</v>
      </c>
      <c r="B1" t="s">
        <v>108</v>
      </c>
      <c r="C1" t="s">
        <v>109</v>
      </c>
      <c r="D1" t="s">
        <v>110</v>
      </c>
      <c r="E1" t="s">
        <v>111</v>
      </c>
      <c r="F1" t="s">
        <v>112</v>
      </c>
      <c r="G1" t="s">
        <v>113</v>
      </c>
      <c r="H1" t="s">
        <v>114</v>
      </c>
      <c r="I1" t="s">
        <v>115</v>
      </c>
      <c r="J1" t="s">
        <v>116</v>
      </c>
      <c r="K1" t="s">
        <v>117</v>
      </c>
      <c r="L1" t="s">
        <v>118</v>
      </c>
      <c r="M1" t="s">
        <v>119</v>
      </c>
    </row>
    <row r="2" spans="1:13" x14ac:dyDescent="0.25">
      <c r="A2" s="96">
        <f>MODEL!$D$3</f>
        <v>0.09</v>
      </c>
      <c r="B2" s="97">
        <f ca="1">MODEL!$D$83</f>
        <v>2336.810289530642</v>
      </c>
      <c r="C2">
        <v>0</v>
      </c>
      <c r="D2">
        <v>3</v>
      </c>
      <c r="E2">
        <v>0.01</v>
      </c>
      <c r="F2">
        <v>100</v>
      </c>
      <c r="G2">
        <v>0</v>
      </c>
      <c r="H2">
        <v>1</v>
      </c>
      <c r="I2" t="b">
        <v>1</v>
      </c>
      <c r="J2" t="b">
        <v>1</v>
      </c>
      <c r="K2" t="b">
        <v>1</v>
      </c>
      <c r="L2" t="b">
        <v>1</v>
      </c>
      <c r="M2">
        <v>0.5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G5"/>
  <sheetViews>
    <sheetView workbookViewId="0"/>
  </sheetViews>
  <sheetFormatPr defaultRowHeight="15" x14ac:dyDescent="0.25"/>
  <cols>
    <col min="1" max="26" width="18.7109375" customWidth="1"/>
  </cols>
  <sheetData>
    <row r="1" spans="1:85" x14ac:dyDescent="0.25">
      <c r="A1" t="s">
        <v>122</v>
      </c>
      <c r="B1" t="s">
        <v>129</v>
      </c>
      <c r="C1" t="s">
        <v>126</v>
      </c>
      <c r="D1" t="s">
        <v>127</v>
      </c>
      <c r="E1" t="s">
        <v>124</v>
      </c>
      <c r="F1" t="s">
        <v>125</v>
      </c>
      <c r="G1" t="s">
        <v>141</v>
      </c>
      <c r="H1" t="s">
        <v>132</v>
      </c>
      <c r="I1" t="s">
        <v>133</v>
      </c>
      <c r="J1" t="s">
        <v>134</v>
      </c>
      <c r="K1" t="s">
        <v>135</v>
      </c>
      <c r="L1" t="s">
        <v>130</v>
      </c>
      <c r="M1" t="s">
        <v>136</v>
      </c>
      <c r="N1" t="s">
        <v>138</v>
      </c>
      <c r="O1" t="s">
        <v>142</v>
      </c>
      <c r="P1" t="s">
        <v>144</v>
      </c>
      <c r="Q1" t="s">
        <v>143</v>
      </c>
      <c r="R1" t="s">
        <v>123</v>
      </c>
      <c r="S1" t="s">
        <v>128</v>
      </c>
      <c r="Y1" t="s">
        <v>137</v>
      </c>
      <c r="Z1" t="s">
        <v>139</v>
      </c>
      <c r="AA1" t="s">
        <v>131</v>
      </c>
      <c r="AB1" t="s">
        <v>140</v>
      </c>
    </row>
    <row r="2" spans="1:85" x14ac:dyDescent="0.25">
      <c r="E2" s="97">
        <f ca="1">MODEL!$D$85</f>
        <v>2.3679894334365867</v>
      </c>
      <c r="S2">
        <v>0</v>
      </c>
    </row>
    <row r="3" spans="1:85" x14ac:dyDescent="0.25">
      <c r="A3" t="s">
        <v>120</v>
      </c>
      <c r="B3">
        <v>1</v>
      </c>
      <c r="C3" t="s">
        <v>121</v>
      </c>
    </row>
    <row r="4" spans="1:85" x14ac:dyDescent="0.25">
      <c r="A4" t="s">
        <v>122</v>
      </c>
      <c r="B4" t="s">
        <v>129</v>
      </c>
      <c r="C4" t="s">
        <v>126</v>
      </c>
      <c r="D4" t="s">
        <v>127</v>
      </c>
      <c r="E4" t="s">
        <v>124</v>
      </c>
      <c r="F4" t="s">
        <v>125</v>
      </c>
      <c r="G4" t="s">
        <v>141</v>
      </c>
      <c r="H4" t="s">
        <v>132</v>
      </c>
      <c r="I4" t="s">
        <v>133</v>
      </c>
      <c r="J4" t="s">
        <v>134</v>
      </c>
      <c r="K4" t="s">
        <v>135</v>
      </c>
      <c r="L4" t="s">
        <v>130</v>
      </c>
      <c r="M4" t="s">
        <v>136</v>
      </c>
      <c r="N4" t="s">
        <v>138</v>
      </c>
      <c r="O4" t="s">
        <v>142</v>
      </c>
      <c r="P4" t="s">
        <v>144</v>
      </c>
      <c r="Q4" t="s">
        <v>143</v>
      </c>
      <c r="R4" t="s">
        <v>123</v>
      </c>
      <c r="S4" t="s">
        <v>128</v>
      </c>
      <c r="Y4" t="s">
        <v>137</v>
      </c>
      <c r="Z4" t="s">
        <v>139</v>
      </c>
      <c r="AA4" t="s">
        <v>131</v>
      </c>
      <c r="AB4" t="s">
        <v>140</v>
      </c>
    </row>
    <row r="5" spans="1:85" x14ac:dyDescent="0.25">
      <c r="A5">
        <v>1</v>
      </c>
      <c r="B5" t="b">
        <v>1</v>
      </c>
      <c r="C5">
        <v>0</v>
      </c>
      <c r="D5" t="s">
        <v>146</v>
      </c>
      <c r="E5" s="96">
        <f>MODEL!$D$3</f>
        <v>0.09</v>
      </c>
      <c r="F5" t="s">
        <v>145</v>
      </c>
      <c r="G5" t="s">
        <v>151</v>
      </c>
      <c r="H5" s="99" t="s">
        <v>150</v>
      </c>
      <c r="I5" s="99" t="s">
        <v>150</v>
      </c>
      <c r="J5" s="99" t="s">
        <v>150</v>
      </c>
      <c r="K5" s="99" t="s">
        <v>150</v>
      </c>
      <c r="L5" s="99" t="s">
        <v>149</v>
      </c>
      <c r="M5">
        <v>7</v>
      </c>
      <c r="N5" t="b">
        <v>1</v>
      </c>
      <c r="O5" t="b">
        <v>1</v>
      </c>
      <c r="P5">
        <v>1</v>
      </c>
      <c r="Q5">
        <v>0</v>
      </c>
      <c r="R5">
        <v>1</v>
      </c>
      <c r="S5">
        <v>0</v>
      </c>
      <c r="T5" t="s">
        <v>147</v>
      </c>
      <c r="U5" s="99" t="s">
        <v>148</v>
      </c>
      <c r="V5" t="s">
        <v>258</v>
      </c>
      <c r="W5">
        <v>1</v>
      </c>
      <c r="X5">
        <v>40</v>
      </c>
      <c r="Y5">
        <v>0</v>
      </c>
      <c r="Z5">
        <v>4</v>
      </c>
      <c r="AA5" t="b">
        <v>1</v>
      </c>
      <c r="AC5" s="99" t="s">
        <v>152</v>
      </c>
      <c r="AD5" s="99" t="s">
        <v>153</v>
      </c>
      <c r="AE5" s="99" t="s">
        <v>154</v>
      </c>
      <c r="AF5" s="99" t="s">
        <v>155</v>
      </c>
      <c r="AG5" s="99" t="s">
        <v>156</v>
      </c>
      <c r="AH5" s="99" t="s">
        <v>157</v>
      </c>
      <c r="AI5" s="99" t="s">
        <v>158</v>
      </c>
      <c r="BB5" s="99" t="s">
        <v>150</v>
      </c>
      <c r="BC5" s="99" t="s">
        <v>150</v>
      </c>
      <c r="BD5" s="99" t="s">
        <v>150</v>
      </c>
      <c r="BE5" s="99" t="s">
        <v>150</v>
      </c>
      <c r="BF5" s="99" t="s">
        <v>150</v>
      </c>
      <c r="BG5" s="99" t="s">
        <v>150</v>
      </c>
      <c r="BH5" s="99" t="s">
        <v>150</v>
      </c>
      <c r="CA5" t="s">
        <v>159</v>
      </c>
      <c r="CB5" t="s">
        <v>160</v>
      </c>
      <c r="CC5" t="s">
        <v>161</v>
      </c>
      <c r="CD5" t="s">
        <v>162</v>
      </c>
      <c r="CE5" t="s">
        <v>163</v>
      </c>
      <c r="CF5" t="s">
        <v>164</v>
      </c>
      <c r="CG5" t="s">
        <v>165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F11"/>
  <sheetViews>
    <sheetView workbookViewId="0"/>
  </sheetViews>
  <sheetFormatPr defaultRowHeight="15" x14ac:dyDescent="0.25"/>
  <sheetData>
    <row r="1" spans="1:188" x14ac:dyDescent="0.25">
      <c r="A1">
        <v>1</v>
      </c>
      <c r="B1">
        <v>1</v>
      </c>
    </row>
    <row r="2" spans="1:188" x14ac:dyDescent="0.25">
      <c r="A2" s="96">
        <f>MODEL!$D$3</f>
        <v>0.09</v>
      </c>
      <c r="B2" t="b">
        <v>0</v>
      </c>
      <c r="C2">
        <v>1</v>
      </c>
      <c r="D2">
        <v>1</v>
      </c>
      <c r="E2" t="s">
        <v>256</v>
      </c>
      <c r="F2">
        <v>1</v>
      </c>
      <c r="G2" s="96">
        <f>MODEL!$D$3</f>
        <v>0.09</v>
      </c>
      <c r="H2">
        <v>1</v>
      </c>
      <c r="I2">
        <v>1</v>
      </c>
      <c r="J2" t="b">
        <v>1</v>
      </c>
      <c r="K2" t="b">
        <v>0</v>
      </c>
      <c r="L2">
        <v>1</v>
      </c>
      <c r="M2" t="b">
        <v>0</v>
      </c>
      <c r="N2" t="e">
        <f>_</f>
        <v>#NAME?</v>
      </c>
    </row>
    <row r="3" spans="1:188" x14ac:dyDescent="0.25">
      <c r="A3" s="96">
        <v>0</v>
      </c>
      <c r="G3" s="96"/>
    </row>
    <row r="4" spans="1:188" x14ac:dyDescent="0.25">
      <c r="A4" s="97">
        <f ca="1">MODEL!$D$85</f>
        <v>2.3679894334365867</v>
      </c>
      <c r="B4" t="b">
        <v>1</v>
      </c>
      <c r="C4">
        <v>0</v>
      </c>
      <c r="D4">
        <v>7</v>
      </c>
      <c r="E4" t="s">
        <v>257</v>
      </c>
      <c r="F4">
        <v>1</v>
      </c>
      <c r="G4">
        <v>0</v>
      </c>
      <c r="H4">
        <v>0</v>
      </c>
      <c r="J4" t="s">
        <v>166</v>
      </c>
      <c r="K4" t="s">
        <v>167</v>
      </c>
      <c r="L4" t="s">
        <v>168</v>
      </c>
      <c r="AG4" s="97">
        <f ca="1">MODEL!$D$85</f>
        <v>2.3679894334365867</v>
      </c>
      <c r="AH4">
        <v>1</v>
      </c>
      <c r="AI4">
        <v>1</v>
      </c>
      <c r="AJ4" t="b">
        <v>0</v>
      </c>
      <c r="AK4" t="b">
        <v>1</v>
      </c>
      <c r="AL4">
        <v>0</v>
      </c>
      <c r="AM4" t="b">
        <v>0</v>
      </c>
      <c r="AN4" t="e">
        <f>_</f>
        <v>#NAME?</v>
      </c>
      <c r="AP4">
        <v>0</v>
      </c>
      <c r="AQ4">
        <v>0</v>
      </c>
      <c r="AR4">
        <v>0</v>
      </c>
      <c r="AT4" t="s">
        <v>166</v>
      </c>
      <c r="AU4" t="s">
        <v>167</v>
      </c>
      <c r="AV4" t="s">
        <v>168</v>
      </c>
      <c r="BR4">
        <v>0</v>
      </c>
      <c r="BS4">
        <v>0</v>
      </c>
      <c r="BT4">
        <v>0</v>
      </c>
      <c r="BV4" t="s">
        <v>166</v>
      </c>
      <c r="BW4" t="s">
        <v>167</v>
      </c>
      <c r="BX4" t="s">
        <v>168</v>
      </c>
      <c r="CT4">
        <v>0</v>
      </c>
      <c r="CU4">
        <v>0</v>
      </c>
      <c r="CV4">
        <v>0</v>
      </c>
      <c r="CX4" t="s">
        <v>166</v>
      </c>
      <c r="CY4" t="s">
        <v>167</v>
      </c>
      <c r="CZ4" t="s">
        <v>168</v>
      </c>
      <c r="DV4">
        <v>0</v>
      </c>
      <c r="DW4">
        <v>0</v>
      </c>
      <c r="DX4">
        <v>0</v>
      </c>
      <c r="DZ4" t="s">
        <v>166</v>
      </c>
      <c r="EA4" t="s">
        <v>167</v>
      </c>
      <c r="EB4" t="s">
        <v>168</v>
      </c>
      <c r="EX4">
        <v>0</v>
      </c>
      <c r="EY4">
        <v>0</v>
      </c>
      <c r="EZ4">
        <v>0</v>
      </c>
      <c r="FB4" t="s">
        <v>166</v>
      </c>
      <c r="FC4" t="s">
        <v>167</v>
      </c>
      <c r="FD4" t="s">
        <v>168</v>
      </c>
      <c r="FZ4">
        <v>0</v>
      </c>
      <c r="GA4">
        <v>0</v>
      </c>
      <c r="GB4">
        <v>0</v>
      </c>
      <c r="GD4" t="s">
        <v>166</v>
      </c>
      <c r="GE4" t="s">
        <v>167</v>
      </c>
      <c r="GF4" t="s">
        <v>168</v>
      </c>
    </row>
    <row r="5" spans="1:188" x14ac:dyDescent="0.25">
      <c r="A5" s="97">
        <v>0</v>
      </c>
      <c r="AG5" s="97"/>
    </row>
    <row r="6" spans="1:188" x14ac:dyDescent="0.25">
      <c r="A6" t="b">
        <v>0</v>
      </c>
      <c r="B6">
        <v>11200</v>
      </c>
      <c r="C6">
        <v>5650</v>
      </c>
      <c r="D6">
        <v>2235</v>
      </c>
      <c r="E6">
        <v>105</v>
      </c>
    </row>
    <row r="7" spans="1:188" x14ac:dyDescent="0.25">
      <c r="A7" t="b">
        <v>0</v>
      </c>
      <c r="B7">
        <v>11200</v>
      </c>
      <c r="C7">
        <v>5650</v>
      </c>
      <c r="D7">
        <v>2730</v>
      </c>
      <c r="E7">
        <v>360</v>
      </c>
    </row>
    <row r="8" spans="1:188" x14ac:dyDescent="0.25">
      <c r="A8" t="b">
        <v>0</v>
      </c>
      <c r="B8">
        <v>11200</v>
      </c>
      <c r="C8">
        <v>5650</v>
      </c>
      <c r="D8">
        <v>1320</v>
      </c>
      <c r="E8">
        <v>615</v>
      </c>
    </row>
    <row r="9" spans="1:188" x14ac:dyDescent="0.25">
      <c r="A9" t="b">
        <v>0</v>
      </c>
      <c r="B9">
        <v>11200</v>
      </c>
      <c r="C9">
        <v>5650</v>
      </c>
      <c r="D9">
        <v>4160</v>
      </c>
      <c r="E9">
        <v>1500</v>
      </c>
    </row>
    <row r="10" spans="1:188" x14ac:dyDescent="0.25">
      <c r="A10" t="b">
        <v>0</v>
      </c>
      <c r="B10">
        <v>11200</v>
      </c>
      <c r="C10">
        <v>5650</v>
      </c>
      <c r="D10">
        <v>2970</v>
      </c>
      <c r="E10">
        <v>720</v>
      </c>
    </row>
    <row r="11" spans="1:188" x14ac:dyDescent="0.25">
      <c r="A11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1"/>
  <sheetViews>
    <sheetView workbookViewId="0"/>
  </sheetViews>
  <sheetFormatPr defaultRowHeight="15" x14ac:dyDescent="0.25"/>
  <sheetData>
    <row r="1" spans="1:19" x14ac:dyDescent="0.25">
      <c r="A1" s="99" t="s">
        <v>277</v>
      </c>
      <c r="B1" s="99" t="s">
        <v>259</v>
      </c>
      <c r="C1" s="99" t="s">
        <v>260</v>
      </c>
      <c r="D1" s="99" t="s">
        <v>261</v>
      </c>
      <c r="E1" s="99" t="s">
        <v>262</v>
      </c>
      <c r="F1" s="99" t="s">
        <v>263</v>
      </c>
      <c r="G1" s="99" t="s">
        <v>264</v>
      </c>
      <c r="H1" s="99" t="s">
        <v>265</v>
      </c>
      <c r="I1" s="99" t="s">
        <v>266</v>
      </c>
      <c r="J1" s="99" t="s">
        <v>267</v>
      </c>
      <c r="K1" s="99" t="s">
        <v>268</v>
      </c>
      <c r="L1" s="99" t="s">
        <v>269</v>
      </c>
      <c r="M1" s="99" t="s">
        <v>270</v>
      </c>
      <c r="N1" s="99" t="s">
        <v>271</v>
      </c>
      <c r="O1" s="99" t="s">
        <v>272</v>
      </c>
      <c r="P1" s="99" t="s">
        <v>273</v>
      </c>
      <c r="Q1" s="99" t="s">
        <v>274</v>
      </c>
      <c r="R1" s="99" t="s">
        <v>275</v>
      </c>
      <c r="S1" s="99" t="s">
        <v>276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J90"/>
  <sheetViews>
    <sheetView tabSelected="1" zoomScale="80" zoomScaleNormal="80" workbookViewId="0">
      <selection activeCell="D3" sqref="D3"/>
    </sheetView>
  </sheetViews>
  <sheetFormatPr defaultRowHeight="15.75" x14ac:dyDescent="0.25"/>
  <cols>
    <col min="1" max="1" width="2.85546875" style="25" customWidth="1"/>
    <col min="2" max="2" width="49.5703125" style="25" customWidth="1"/>
    <col min="3" max="3" width="19.42578125" style="27" customWidth="1"/>
    <col min="4" max="4" width="30.140625" style="25" customWidth="1"/>
    <col min="5" max="5" width="30.5703125" style="25" customWidth="1"/>
    <col min="6" max="6" width="30.42578125" style="25" customWidth="1"/>
    <col min="7" max="7" width="12" style="25" bestFit="1" customWidth="1"/>
    <col min="8" max="8" width="30.7109375" style="25" bestFit="1" customWidth="1"/>
    <col min="9" max="9" width="14.7109375" style="26" bestFit="1" customWidth="1"/>
    <col min="10" max="10" width="9.140625" style="25"/>
    <col min="11" max="11" width="26.28515625" style="25" bestFit="1" customWidth="1"/>
    <col min="12" max="16384" width="9.140625" style="25"/>
  </cols>
  <sheetData>
    <row r="1" spans="2:9" ht="16.5" thickBot="1" x14ac:dyDescent="0.3"/>
    <row r="2" spans="2:9" s="21" customFormat="1" ht="18" customHeight="1" x14ac:dyDescent="0.3">
      <c r="B2" s="69" t="s">
        <v>33</v>
      </c>
      <c r="C2" s="45" t="s">
        <v>69</v>
      </c>
      <c r="D2" s="46" t="s">
        <v>70</v>
      </c>
      <c r="I2" s="22"/>
    </row>
    <row r="3" spans="2:9" s="21" customFormat="1" x14ac:dyDescent="0.25">
      <c r="B3" s="47" t="s">
        <v>51</v>
      </c>
      <c r="C3" s="18"/>
      <c r="D3" s="48">
        <v>0.09</v>
      </c>
      <c r="E3" s="98"/>
      <c r="F3" s="98"/>
      <c r="I3" s="22"/>
    </row>
    <row r="4" spans="2:9" s="21" customFormat="1" x14ac:dyDescent="0.25">
      <c r="B4" s="47" t="s">
        <v>58</v>
      </c>
      <c r="C4" s="20">
        <v>0.1</v>
      </c>
      <c r="D4" s="48">
        <f>C4</f>
        <v>0.1</v>
      </c>
      <c r="I4" s="22"/>
    </row>
    <row r="5" spans="2:9" s="21" customFormat="1" x14ac:dyDescent="0.25">
      <c r="B5" s="47" t="s">
        <v>52</v>
      </c>
      <c r="C5" s="20">
        <v>0.26</v>
      </c>
      <c r="D5" s="48">
        <f t="shared" ref="D5" si="0">C5</f>
        <v>0.26</v>
      </c>
      <c r="I5" s="22"/>
    </row>
    <row r="6" spans="2:9" s="21" customFormat="1" x14ac:dyDescent="0.25">
      <c r="B6" s="47" t="s">
        <v>53</v>
      </c>
      <c r="C6" s="18"/>
      <c r="D6" s="48">
        <v>0.05</v>
      </c>
      <c r="E6" s="98"/>
      <c r="F6" s="98"/>
      <c r="I6" s="22"/>
    </row>
    <row r="7" spans="2:9" s="21" customFormat="1" x14ac:dyDescent="0.25">
      <c r="B7" s="47" t="s">
        <v>54</v>
      </c>
      <c r="C7" s="19">
        <f>+C18/C17</f>
        <v>0.87206666666666666</v>
      </c>
      <c r="D7" s="48">
        <v>0.86</v>
      </c>
      <c r="E7" s="98"/>
      <c r="F7" s="98"/>
      <c r="I7" s="22"/>
    </row>
    <row r="8" spans="2:9" s="21" customFormat="1" x14ac:dyDescent="0.25">
      <c r="B8" s="47" t="s">
        <v>55</v>
      </c>
      <c r="C8" s="19">
        <f>+C36/$C$17</f>
        <v>0.125</v>
      </c>
      <c r="D8" s="48">
        <v>0.12</v>
      </c>
      <c r="E8" s="98"/>
      <c r="F8" s="98"/>
      <c r="I8" s="22"/>
    </row>
    <row r="9" spans="2:9" s="21" customFormat="1" x14ac:dyDescent="0.25">
      <c r="B9" s="47" t="s">
        <v>34</v>
      </c>
      <c r="C9" s="19">
        <f>+C37/$C$17</f>
        <v>0.20499999999999999</v>
      </c>
      <c r="D9" s="48">
        <v>0.2</v>
      </c>
      <c r="I9" s="22"/>
    </row>
    <row r="10" spans="2:9" s="21" customFormat="1" x14ac:dyDescent="0.25">
      <c r="B10" s="47" t="s">
        <v>56</v>
      </c>
      <c r="C10" s="19">
        <f>+C22/(C45+C47)</f>
        <v>0.10185185185185185</v>
      </c>
      <c r="D10" s="48">
        <v>0.1</v>
      </c>
      <c r="I10" s="22"/>
    </row>
    <row r="11" spans="2:9" s="21" customFormat="1" x14ac:dyDescent="0.25">
      <c r="B11" s="47" t="s">
        <v>59</v>
      </c>
      <c r="C11" s="18"/>
      <c r="D11" s="110">
        <v>8</v>
      </c>
      <c r="I11" s="22"/>
    </row>
    <row r="12" spans="2:9" s="21" customFormat="1" x14ac:dyDescent="0.25">
      <c r="B12" s="47" t="s">
        <v>64</v>
      </c>
      <c r="C12" s="19">
        <f>+C43/$C$17</f>
        <v>0.02</v>
      </c>
      <c r="D12" s="48">
        <v>0.03</v>
      </c>
      <c r="E12" s="122"/>
      <c r="F12" s="98"/>
      <c r="I12" s="22"/>
    </row>
    <row r="13" spans="2:9" s="21" customFormat="1" x14ac:dyDescent="0.25">
      <c r="B13" s="47" t="s">
        <v>65</v>
      </c>
      <c r="C13" s="19">
        <f>+C44/$C$17</f>
        <v>4.6666666666666669E-2</v>
      </c>
      <c r="D13" s="48">
        <v>0.05</v>
      </c>
      <c r="I13" s="22"/>
    </row>
    <row r="14" spans="2:9" s="21" customFormat="1" ht="16.5" thickBot="1" x14ac:dyDescent="0.3">
      <c r="B14" s="49" t="s">
        <v>66</v>
      </c>
      <c r="C14" s="50">
        <f>+C39/$C$17</f>
        <v>0.33333333333333331</v>
      </c>
      <c r="D14" s="120">
        <v>0.4</v>
      </c>
      <c r="I14" s="22"/>
    </row>
    <row r="15" spans="2:9" s="21" customFormat="1" ht="16.5" thickBot="1" x14ac:dyDescent="0.3">
      <c r="C15" s="23"/>
      <c r="I15" s="22"/>
    </row>
    <row r="16" spans="2:9" s="21" customFormat="1" ht="20.25" customHeight="1" thickBot="1" x14ac:dyDescent="0.35">
      <c r="B16" s="70" t="s">
        <v>26</v>
      </c>
      <c r="C16" s="52" t="s">
        <v>69</v>
      </c>
      <c r="D16" s="53" t="s">
        <v>70</v>
      </c>
      <c r="E16" s="80"/>
      <c r="I16" s="22"/>
    </row>
    <row r="17" spans="2:9" s="21" customFormat="1" x14ac:dyDescent="0.25">
      <c r="B17" s="3" t="s">
        <v>13</v>
      </c>
      <c r="C17" s="51">
        <v>3000</v>
      </c>
      <c r="D17" s="54">
        <f>+C17*(1+D3)</f>
        <v>3270.0000000000005</v>
      </c>
      <c r="E17" s="81" t="s">
        <v>60</v>
      </c>
      <c r="I17" s="22"/>
    </row>
    <row r="18" spans="2:9" s="21" customFormat="1" x14ac:dyDescent="0.25">
      <c r="B18" s="3" t="s">
        <v>14</v>
      </c>
      <c r="C18" s="34">
        <v>2616.1999999999998</v>
      </c>
      <c r="D18" s="55">
        <f>+D17*D7</f>
        <v>2812.2000000000003</v>
      </c>
      <c r="E18" s="81" t="s">
        <v>61</v>
      </c>
      <c r="I18" s="22"/>
    </row>
    <row r="19" spans="2:9" s="21" customFormat="1" x14ac:dyDescent="0.25">
      <c r="B19" s="3" t="s">
        <v>15</v>
      </c>
      <c r="C19" s="35">
        <v>100</v>
      </c>
      <c r="D19" s="55">
        <f>+D39*D4</f>
        <v>130.80000000000004</v>
      </c>
      <c r="E19" s="81" t="s">
        <v>62</v>
      </c>
      <c r="I19" s="22"/>
    </row>
    <row r="20" spans="2:9" s="21" customFormat="1" x14ac:dyDescent="0.25">
      <c r="B20" s="3" t="s">
        <v>16</v>
      </c>
      <c r="C20" s="36">
        <f>+C18+C19</f>
        <v>2716.2</v>
      </c>
      <c r="D20" s="55">
        <f>+D19+D18</f>
        <v>2943.0000000000005</v>
      </c>
      <c r="E20" s="81"/>
      <c r="I20" s="22"/>
    </row>
    <row r="21" spans="2:9" s="21" customFormat="1" x14ac:dyDescent="0.25">
      <c r="B21" s="3" t="s">
        <v>17</v>
      </c>
      <c r="C21" s="36">
        <f>+C17-C20</f>
        <v>283.80000000000018</v>
      </c>
      <c r="D21" s="55">
        <f>+D17-D20</f>
        <v>327</v>
      </c>
      <c r="E21" s="81"/>
      <c r="I21" s="22"/>
    </row>
    <row r="22" spans="2:9" s="21" customFormat="1" x14ac:dyDescent="0.25">
      <c r="B22" s="3" t="s">
        <v>18</v>
      </c>
      <c r="C22" s="35">
        <v>88</v>
      </c>
      <c r="D22" s="56">
        <f ca="1">D10*(C45+D47+(D56/2))</f>
        <v>96.116043613707191</v>
      </c>
      <c r="E22" s="81" t="s">
        <v>57</v>
      </c>
      <c r="I22" s="22"/>
    </row>
    <row r="23" spans="2:9" s="21" customFormat="1" x14ac:dyDescent="0.25">
      <c r="B23" s="3" t="s">
        <v>19</v>
      </c>
      <c r="C23" s="36">
        <f>+C21-C22</f>
        <v>195.80000000000018</v>
      </c>
      <c r="D23" s="55">
        <f ca="1">+D21-D22</f>
        <v>230.88395638629282</v>
      </c>
      <c r="E23" s="81"/>
      <c r="I23" s="22"/>
    </row>
    <row r="24" spans="2:9" s="21" customFormat="1" x14ac:dyDescent="0.25">
      <c r="B24" s="3" t="s">
        <v>80</v>
      </c>
      <c r="C24" s="35">
        <f>+C23*D5</f>
        <v>50.908000000000051</v>
      </c>
      <c r="D24" s="56">
        <f ca="1">+D23*D5</f>
        <v>60.029828660436138</v>
      </c>
      <c r="E24" s="81"/>
      <c r="I24" s="22"/>
    </row>
    <row r="25" spans="2:9" s="21" customFormat="1" x14ac:dyDescent="0.25">
      <c r="B25" s="3" t="s">
        <v>20</v>
      </c>
      <c r="C25" s="36">
        <f>+C23-C24</f>
        <v>144.89200000000014</v>
      </c>
      <c r="D25" s="55">
        <f ca="1">D23-D24</f>
        <v>170.8541277258567</v>
      </c>
      <c r="E25" s="81"/>
      <c r="I25" s="22"/>
    </row>
    <row r="26" spans="2:9" s="21" customFormat="1" x14ac:dyDescent="0.25">
      <c r="B26" s="3" t="s">
        <v>21</v>
      </c>
      <c r="C26" s="35">
        <v>4</v>
      </c>
      <c r="D26" s="56">
        <f>+C26</f>
        <v>4</v>
      </c>
      <c r="E26" s="81" t="s">
        <v>63</v>
      </c>
      <c r="I26" s="22"/>
    </row>
    <row r="27" spans="2:9" s="21" customFormat="1" x14ac:dyDescent="0.25">
      <c r="B27" s="3" t="s">
        <v>22</v>
      </c>
      <c r="C27" s="36">
        <f>+C25-C26</f>
        <v>140.89200000000014</v>
      </c>
      <c r="D27" s="55">
        <f ca="1">+D25-D26</f>
        <v>166.8541277258567</v>
      </c>
      <c r="E27" s="81"/>
      <c r="I27" s="22"/>
    </row>
    <row r="28" spans="2:9" s="21" customFormat="1" x14ac:dyDescent="0.25">
      <c r="B28" s="3" t="s">
        <v>67</v>
      </c>
      <c r="C28" s="37">
        <v>50</v>
      </c>
      <c r="D28" s="57">
        <f>+C28</f>
        <v>50</v>
      </c>
      <c r="E28" s="81"/>
      <c r="I28" s="22"/>
    </row>
    <row r="29" spans="2:9" s="21" customFormat="1" x14ac:dyDescent="0.25">
      <c r="B29" s="3" t="s">
        <v>23</v>
      </c>
      <c r="C29" s="35">
        <v>1.1499999999999999</v>
      </c>
      <c r="D29" s="56">
        <f>+C29*(1+D6)</f>
        <v>1.2075</v>
      </c>
      <c r="E29" s="81" t="s">
        <v>68</v>
      </c>
      <c r="F29" s="113"/>
      <c r="I29" s="22"/>
    </row>
    <row r="30" spans="2:9" s="21" customFormat="1" x14ac:dyDescent="0.25">
      <c r="B30" s="3" t="s">
        <v>24</v>
      </c>
      <c r="C30" s="35">
        <f>+C29*C28</f>
        <v>57.499999999999993</v>
      </c>
      <c r="D30" s="56">
        <f>+D29*D28</f>
        <v>60.375</v>
      </c>
      <c r="E30" s="81"/>
      <c r="I30" s="22"/>
    </row>
    <row r="31" spans="2:9" s="21" customFormat="1" ht="16.5" thickBot="1" x14ac:dyDescent="0.3">
      <c r="B31" s="4" t="s">
        <v>25</v>
      </c>
      <c r="C31" s="58">
        <f>+C27-C30</f>
        <v>83.392000000000138</v>
      </c>
      <c r="D31" s="59">
        <f ca="1">+D27-D30</f>
        <v>106.4791277258567</v>
      </c>
      <c r="E31" s="82"/>
      <c r="I31" s="22"/>
    </row>
    <row r="32" spans="2:9" s="21" customFormat="1" ht="16.5" thickBot="1" x14ac:dyDescent="0.3">
      <c r="C32" s="23"/>
      <c r="I32" s="22"/>
    </row>
    <row r="33" spans="2:9" s="21" customFormat="1" ht="19.5" thickBot="1" x14ac:dyDescent="0.35">
      <c r="B33" s="71" t="s">
        <v>32</v>
      </c>
      <c r="C33" s="24"/>
      <c r="D33" s="60"/>
      <c r="E33" s="83"/>
    </row>
    <row r="34" spans="2:9" s="21" customFormat="1" ht="19.5" thickBot="1" x14ac:dyDescent="0.35">
      <c r="B34" s="72" t="s">
        <v>27</v>
      </c>
      <c r="C34" s="52" t="s">
        <v>69</v>
      </c>
      <c r="D34" s="53" t="s">
        <v>70</v>
      </c>
      <c r="E34" s="80"/>
    </row>
    <row r="35" spans="2:9" s="21" customFormat="1" x14ac:dyDescent="0.25">
      <c r="B35" s="3" t="s">
        <v>28</v>
      </c>
      <c r="C35" s="63">
        <v>10</v>
      </c>
      <c r="D35" s="64">
        <f>D11</f>
        <v>8</v>
      </c>
      <c r="E35" s="81"/>
    </row>
    <row r="36" spans="2:9" s="21" customFormat="1" x14ac:dyDescent="0.25">
      <c r="B36" s="3" t="s">
        <v>81</v>
      </c>
      <c r="C36" s="38">
        <v>375</v>
      </c>
      <c r="D36" s="61">
        <f>$D$17*D8</f>
        <v>392.40000000000003</v>
      </c>
      <c r="E36" s="81" t="s">
        <v>61</v>
      </c>
    </row>
    <row r="37" spans="2:9" x14ac:dyDescent="0.25">
      <c r="B37" s="3" t="s">
        <v>82</v>
      </c>
      <c r="C37" s="38">
        <v>615</v>
      </c>
      <c r="D37" s="61">
        <f>$D$17*D9</f>
        <v>654.00000000000011</v>
      </c>
      <c r="E37" s="81" t="s">
        <v>61</v>
      </c>
      <c r="I37" s="25"/>
    </row>
    <row r="38" spans="2:9" x14ac:dyDescent="0.25">
      <c r="B38" s="3" t="s">
        <v>83</v>
      </c>
      <c r="C38" s="74">
        <f>+C37+C36+C35</f>
        <v>1000</v>
      </c>
      <c r="D38" s="75">
        <f>+D37+D36+D35</f>
        <v>1054.4000000000001</v>
      </c>
      <c r="E38" s="81"/>
      <c r="I38" s="25"/>
    </row>
    <row r="39" spans="2:9" x14ac:dyDescent="0.25">
      <c r="B39" s="3" t="s">
        <v>84</v>
      </c>
      <c r="C39" s="38">
        <v>1000</v>
      </c>
      <c r="D39" s="61">
        <f>$D$17*D14</f>
        <v>1308.0000000000002</v>
      </c>
      <c r="E39" s="81" t="s">
        <v>61</v>
      </c>
      <c r="I39" s="25"/>
    </row>
    <row r="40" spans="2:9" ht="18.75" customHeight="1" thickBot="1" x14ac:dyDescent="0.3">
      <c r="B40" s="62" t="s">
        <v>85</v>
      </c>
      <c r="C40" s="76">
        <f>+C38+C39</f>
        <v>2000</v>
      </c>
      <c r="D40" s="77">
        <f>+D38+D39</f>
        <v>2362.4000000000005</v>
      </c>
      <c r="E40" s="82"/>
      <c r="I40" s="25"/>
    </row>
    <row r="41" spans="2:9" ht="18.75" customHeight="1" thickBot="1" x14ac:dyDescent="0.3">
      <c r="B41" s="1"/>
      <c r="C41" s="33"/>
      <c r="D41" s="33"/>
      <c r="E41" s="32"/>
      <c r="I41" s="25"/>
    </row>
    <row r="42" spans="2:9" ht="17.25" customHeight="1" x14ac:dyDescent="0.3">
      <c r="B42" s="73" t="s">
        <v>30</v>
      </c>
      <c r="C42" s="45" t="s">
        <v>69</v>
      </c>
      <c r="D42" s="46" t="s">
        <v>70</v>
      </c>
      <c r="E42" s="84"/>
      <c r="I42" s="25"/>
    </row>
    <row r="43" spans="2:9" x14ac:dyDescent="0.25">
      <c r="B43" s="3" t="s">
        <v>86</v>
      </c>
      <c r="C43" s="40">
        <v>60</v>
      </c>
      <c r="D43" s="65">
        <f>$D$17*D12</f>
        <v>98.100000000000009</v>
      </c>
      <c r="E43" s="85" t="s">
        <v>61</v>
      </c>
      <c r="I43" s="25"/>
    </row>
    <row r="44" spans="2:9" x14ac:dyDescent="0.25">
      <c r="B44" s="3" t="s">
        <v>87</v>
      </c>
      <c r="C44" s="40">
        <v>140</v>
      </c>
      <c r="D44" s="65">
        <f>$D$17*D13</f>
        <v>163.50000000000003</v>
      </c>
      <c r="E44" s="81" t="s">
        <v>61</v>
      </c>
      <c r="I44" s="25"/>
    </row>
    <row r="45" spans="2:9" ht="16.5" customHeight="1" x14ac:dyDescent="0.25">
      <c r="B45" s="3" t="s">
        <v>88</v>
      </c>
      <c r="C45" s="40">
        <v>110</v>
      </c>
      <c r="D45" s="66">
        <f ca="1">+C45+D56</f>
        <v>304.32087227414377</v>
      </c>
      <c r="E45" s="86" t="s">
        <v>29</v>
      </c>
      <c r="I45" s="25"/>
    </row>
    <row r="46" spans="2:9" x14ac:dyDescent="0.25">
      <c r="B46" s="3" t="s">
        <v>89</v>
      </c>
      <c r="C46" s="78">
        <f>+C45+C44+C43</f>
        <v>310</v>
      </c>
      <c r="D46" s="79">
        <f ca="1">+D45+D44+D43</f>
        <v>565.92087227414379</v>
      </c>
      <c r="E46" s="86"/>
      <c r="I46" s="25"/>
    </row>
    <row r="47" spans="2:9" x14ac:dyDescent="0.25">
      <c r="B47" s="3" t="s">
        <v>90</v>
      </c>
      <c r="C47" s="40">
        <v>754</v>
      </c>
      <c r="D47" s="66">
        <f>+C47</f>
        <v>754</v>
      </c>
      <c r="E47" s="86" t="s">
        <v>31</v>
      </c>
      <c r="I47" s="25"/>
    </row>
    <row r="48" spans="2:9" x14ac:dyDescent="0.25">
      <c r="B48" s="3" t="s">
        <v>91</v>
      </c>
      <c r="C48" s="78">
        <f>+C47+C46</f>
        <v>1064</v>
      </c>
      <c r="D48" s="79">
        <f ca="1">+D47+D46</f>
        <v>1319.9208722741437</v>
      </c>
      <c r="E48" s="81"/>
    </row>
    <row r="49" spans="2:9" x14ac:dyDescent="0.25">
      <c r="B49" s="3" t="s">
        <v>92</v>
      </c>
      <c r="C49" s="40">
        <v>40</v>
      </c>
      <c r="D49" s="65">
        <f>+C49</f>
        <v>40</v>
      </c>
      <c r="E49" s="81" t="s">
        <v>31</v>
      </c>
    </row>
    <row r="50" spans="2:9" x14ac:dyDescent="0.25">
      <c r="B50" s="3" t="s">
        <v>93</v>
      </c>
      <c r="C50" s="40">
        <v>130</v>
      </c>
      <c r="D50" s="65">
        <f>+C50</f>
        <v>130</v>
      </c>
      <c r="E50" s="81" t="s">
        <v>31</v>
      </c>
    </row>
    <row r="51" spans="2:9" x14ac:dyDescent="0.25">
      <c r="B51" s="3" t="s">
        <v>94</v>
      </c>
      <c r="C51" s="40">
        <v>766</v>
      </c>
      <c r="D51" s="65">
        <f ca="1">+C51+D31</f>
        <v>872.47912772585664</v>
      </c>
      <c r="E51" s="81" t="s">
        <v>79</v>
      </c>
    </row>
    <row r="52" spans="2:9" x14ac:dyDescent="0.25">
      <c r="B52" s="3" t="s">
        <v>95</v>
      </c>
      <c r="C52" s="41">
        <f>+C51+C50+C49</f>
        <v>936</v>
      </c>
      <c r="D52" s="65">
        <f ca="1">+D51+D50+D49</f>
        <v>1042.4791277258566</v>
      </c>
      <c r="E52" s="87"/>
    </row>
    <row r="53" spans="2:9" x14ac:dyDescent="0.25">
      <c r="B53" s="3" t="s">
        <v>96</v>
      </c>
      <c r="C53" s="78">
        <f>+C52+C48</f>
        <v>2000</v>
      </c>
      <c r="D53" s="79">
        <f ca="1">+D52+D48</f>
        <v>2362.4000000000005</v>
      </c>
      <c r="E53" s="88"/>
    </row>
    <row r="54" spans="2:9" x14ac:dyDescent="0.25">
      <c r="B54" s="3" t="s">
        <v>97</v>
      </c>
      <c r="C54" s="2"/>
      <c r="D54" s="67">
        <f>+D40</f>
        <v>2362.4000000000005</v>
      </c>
      <c r="E54" s="87"/>
    </row>
    <row r="55" spans="2:9" x14ac:dyDescent="0.25">
      <c r="B55" s="3" t="s">
        <v>98</v>
      </c>
      <c r="C55" s="2"/>
      <c r="D55" s="67">
        <f ca="1">+D43+D44+C45+D47+D52</f>
        <v>2168.0791277258568</v>
      </c>
      <c r="E55" s="87"/>
      <c r="I55" s="25"/>
    </row>
    <row r="56" spans="2:9" ht="16.5" thickBot="1" x14ac:dyDescent="0.3">
      <c r="B56" s="62" t="s">
        <v>99</v>
      </c>
      <c r="C56" s="5"/>
      <c r="D56" s="68">
        <f ca="1">D54-D55</f>
        <v>194.32087227414377</v>
      </c>
      <c r="E56" s="89"/>
      <c r="I56" s="25"/>
    </row>
    <row r="57" spans="2:9" x14ac:dyDescent="0.25">
      <c r="I57" s="25"/>
    </row>
    <row r="58" spans="2:9" ht="18.75" x14ac:dyDescent="0.3">
      <c r="B58" s="91" t="s">
        <v>35</v>
      </c>
      <c r="C58" s="92" t="s">
        <v>69</v>
      </c>
      <c r="D58" s="92" t="s">
        <v>70</v>
      </c>
      <c r="I58" s="25"/>
    </row>
    <row r="59" spans="2:9" x14ac:dyDescent="0.25">
      <c r="B59" s="93" t="s">
        <v>75</v>
      </c>
      <c r="C59" s="42">
        <f>+C21*(1-D5)</f>
        <v>210.01200000000014</v>
      </c>
      <c r="D59" s="42">
        <f>D21*(1-D5)</f>
        <v>241.98</v>
      </c>
      <c r="I59" s="25"/>
    </row>
    <row r="60" spans="2:9" x14ac:dyDescent="0.25">
      <c r="B60" s="93" t="s">
        <v>76</v>
      </c>
      <c r="C60" s="42">
        <f>+C35+C36+C37-C43-C44</f>
        <v>800</v>
      </c>
      <c r="D60" s="42">
        <f>D38-D43-D44</f>
        <v>792.80000000000007</v>
      </c>
      <c r="I60" s="25"/>
    </row>
    <row r="61" spans="2:9" x14ac:dyDescent="0.25">
      <c r="B61" s="93" t="s">
        <v>77</v>
      </c>
      <c r="C61" s="43">
        <f>+C60+C39</f>
        <v>1800</v>
      </c>
      <c r="D61" s="43">
        <f>D60+D39</f>
        <v>2100.8000000000002</v>
      </c>
      <c r="I61" s="25"/>
    </row>
    <row r="62" spans="2:9" x14ac:dyDescent="0.25">
      <c r="B62" s="93" t="s">
        <v>78</v>
      </c>
      <c r="C62" s="17"/>
      <c r="D62" s="44">
        <f>D59-D61+C61</f>
        <v>-58.820000000000164</v>
      </c>
      <c r="I62" s="25"/>
    </row>
    <row r="63" spans="2:9" x14ac:dyDescent="0.25">
      <c r="B63" s="93" t="s">
        <v>36</v>
      </c>
      <c r="C63" s="17"/>
      <c r="D63" s="95">
        <f ca="1">D56</f>
        <v>194.32087227414377</v>
      </c>
      <c r="E63" s="39"/>
      <c r="I63" s="25"/>
    </row>
    <row r="64" spans="2:9" x14ac:dyDescent="0.25">
      <c r="B64" s="92" t="s">
        <v>37</v>
      </c>
      <c r="C64" s="92" t="s">
        <v>69</v>
      </c>
      <c r="D64" s="92" t="s">
        <v>70</v>
      </c>
      <c r="I64" s="25"/>
    </row>
    <row r="65" spans="2:10" x14ac:dyDescent="0.25">
      <c r="B65" s="93" t="s">
        <v>38</v>
      </c>
      <c r="C65" s="44">
        <f>+C38/C46</f>
        <v>3.225806451612903</v>
      </c>
      <c r="D65" s="44">
        <f ca="1">D38/D46</f>
        <v>1.8631579990377647</v>
      </c>
      <c r="I65" s="25"/>
    </row>
    <row r="66" spans="2:10" x14ac:dyDescent="0.25">
      <c r="B66" s="93" t="s">
        <v>39</v>
      </c>
      <c r="C66" s="44">
        <f>+C17/C37</f>
        <v>4.8780487804878048</v>
      </c>
      <c r="D66" s="44">
        <f>D17/D37</f>
        <v>5</v>
      </c>
      <c r="I66" s="25"/>
    </row>
    <row r="67" spans="2:10" x14ac:dyDescent="0.25">
      <c r="B67" s="93" t="s">
        <v>40</v>
      </c>
      <c r="C67" s="44">
        <f>365/(C17/C36)</f>
        <v>45.625</v>
      </c>
      <c r="D67" s="44">
        <f>365/(D17/D36)</f>
        <v>43.8</v>
      </c>
      <c r="I67" s="25"/>
      <c r="J67" s="28"/>
    </row>
    <row r="68" spans="2:10" x14ac:dyDescent="0.25">
      <c r="B68" s="93" t="s">
        <v>41</v>
      </c>
      <c r="C68" s="44">
        <f>+C17/C40</f>
        <v>1.5</v>
      </c>
      <c r="D68" s="44">
        <f>D17/D40</f>
        <v>1.3841855739925497</v>
      </c>
      <c r="I68" s="25"/>
    </row>
    <row r="69" spans="2:10" x14ac:dyDescent="0.25">
      <c r="B69" s="93" t="s">
        <v>42</v>
      </c>
      <c r="C69" s="16">
        <f>(C45+C47)/(C52+C45+C47)</f>
        <v>0.48</v>
      </c>
      <c r="D69" s="16">
        <f ca="1">(D45+D47)/(D52+D45+D47)</f>
        <v>0.50377040759431824</v>
      </c>
      <c r="I69" s="25"/>
    </row>
    <row r="70" spans="2:10" x14ac:dyDescent="0.25">
      <c r="B70" s="93" t="s">
        <v>43</v>
      </c>
      <c r="C70" s="16">
        <f>+C27/C17</f>
        <v>4.6964000000000047E-2</v>
      </c>
      <c r="D70" s="16">
        <f ca="1">D27/D17</f>
        <v>5.1025727133289504E-2</v>
      </c>
      <c r="I70" s="25"/>
    </row>
    <row r="71" spans="2:10" x14ac:dyDescent="0.25">
      <c r="B71" s="93" t="s">
        <v>44</v>
      </c>
      <c r="C71" s="16">
        <f>+C27/C40</f>
        <v>7.0446000000000064E-2</v>
      </c>
      <c r="D71" s="16">
        <f ca="1">D27/D40</f>
        <v>7.0629075400379548E-2</v>
      </c>
      <c r="F71" s="29"/>
      <c r="I71" s="30"/>
      <c r="J71" s="31"/>
    </row>
    <row r="72" spans="2:10" x14ac:dyDescent="0.25">
      <c r="B72" s="93" t="s">
        <v>45</v>
      </c>
      <c r="C72" s="16">
        <f>+C27/C52</f>
        <v>0.15052564102564117</v>
      </c>
      <c r="D72" s="16">
        <f ca="1">D27/D52</f>
        <v>0.16005512560222188</v>
      </c>
      <c r="F72" s="29"/>
    </row>
    <row r="73" spans="2:10" x14ac:dyDescent="0.25">
      <c r="B73" s="90" t="s">
        <v>46</v>
      </c>
      <c r="C73" s="16">
        <f>+C59/C61</f>
        <v>0.11667333333333341</v>
      </c>
      <c r="D73" s="16">
        <f>D59/D61</f>
        <v>0.11518469154607767</v>
      </c>
    </row>
    <row r="74" spans="2:10" x14ac:dyDescent="0.25">
      <c r="B74" s="114" t="s">
        <v>278</v>
      </c>
      <c r="C74" s="115">
        <f>C52/C28</f>
        <v>18.72</v>
      </c>
      <c r="D74" s="115">
        <f ca="1">D52/D28</f>
        <v>20.849582554517134</v>
      </c>
      <c r="E74" s="119"/>
    </row>
    <row r="75" spans="2:10" ht="16.5" customHeight="1" x14ac:dyDescent="0.25">
      <c r="B75" s="114" t="s">
        <v>101</v>
      </c>
      <c r="C75" s="116">
        <f>(D29/C74)+D6</f>
        <v>0.11450320512820514</v>
      </c>
      <c r="D75" s="116">
        <f ca="1">((D29*(1+D6)/D74)+D6)</f>
        <v>0.11081057002866998</v>
      </c>
    </row>
    <row r="76" spans="2:10" ht="18" customHeight="1" x14ac:dyDescent="0.25">
      <c r="B76" s="114" t="s">
        <v>102</v>
      </c>
      <c r="C76" s="117">
        <f>C10</f>
        <v>0.10185185185185185</v>
      </c>
      <c r="D76" s="117">
        <f>D10</f>
        <v>0.1</v>
      </c>
    </row>
    <row r="77" spans="2:10" ht="18" customHeight="1" x14ac:dyDescent="0.25">
      <c r="B77" s="114" t="s">
        <v>103</v>
      </c>
      <c r="C77" s="117">
        <f>C21*(1-D5)/C53</f>
        <v>0.10500600000000007</v>
      </c>
      <c r="D77" s="117">
        <f ca="1">D21*(1-D5)/D53</f>
        <v>0.10242973247544866</v>
      </c>
      <c r="E77" s="121"/>
    </row>
    <row r="78" spans="2:10" ht="18" customHeight="1" x14ac:dyDescent="0.25">
      <c r="B78" s="114" t="s">
        <v>100</v>
      </c>
      <c r="C78" s="117">
        <f>C75*(C52/C53)+(1-C5)*C76*(C48/C53)</f>
        <v>9.3684537037037052E-2</v>
      </c>
      <c r="D78" s="117">
        <f ca="1">D75*(D52/D53)+(1-D5)*D76*(D48/D53)</f>
        <v>9.0243756745081019E-2</v>
      </c>
      <c r="F78" s="94"/>
    </row>
    <row r="79" spans="2:10" ht="18" customHeight="1" x14ac:dyDescent="0.25">
      <c r="B79" s="114" t="s">
        <v>279</v>
      </c>
      <c r="C79" s="117"/>
      <c r="D79" s="116">
        <f ca="1">D77-D78</f>
        <v>1.2185975730367643E-2</v>
      </c>
      <c r="F79" s="94"/>
    </row>
    <row r="80" spans="2:10" ht="17.25" customHeight="1" x14ac:dyDescent="0.25">
      <c r="B80" s="114" t="s">
        <v>104</v>
      </c>
      <c r="C80" s="117">
        <f>(1-C30/C27)</f>
        <v>0.59188598359026812</v>
      </c>
      <c r="D80" s="117">
        <f ca="1">(1-D30/D27)</f>
        <v>0.63815698884479</v>
      </c>
      <c r="F80" s="94"/>
    </row>
    <row r="81" spans="2:7" ht="17.25" customHeight="1" x14ac:dyDescent="0.25">
      <c r="B81" s="114" t="s">
        <v>105</v>
      </c>
      <c r="C81" s="117">
        <f>C77*C80</f>
        <v>6.2151579592879737E-2</v>
      </c>
      <c r="D81" s="117">
        <f ca="1">D77*D80</f>
        <v>6.5366249644709717E-2</v>
      </c>
      <c r="F81" s="94"/>
    </row>
    <row r="82" spans="2:7" ht="17.25" customHeight="1" x14ac:dyDescent="0.25">
      <c r="B82" s="114" t="s">
        <v>254</v>
      </c>
      <c r="C82" s="117"/>
      <c r="D82" s="118">
        <f ca="1">D62/(D75-D81)</f>
        <v>-1294.3311618047851</v>
      </c>
      <c r="E82" s="28"/>
      <c r="F82" s="94"/>
    </row>
    <row r="83" spans="2:7" ht="17.25" customHeight="1" x14ac:dyDescent="0.25">
      <c r="B83" s="114" t="s">
        <v>106</v>
      </c>
      <c r="C83" s="117"/>
      <c r="D83" s="118">
        <f ca="1">D52-D82</f>
        <v>2336.810289530642</v>
      </c>
      <c r="E83" s="28"/>
      <c r="F83" s="94"/>
    </row>
    <row r="84" spans="2:7" ht="17.25" customHeight="1" x14ac:dyDescent="0.25">
      <c r="B84" s="114" t="s">
        <v>169</v>
      </c>
      <c r="C84" s="117"/>
      <c r="D84" s="118">
        <f ca="1">D82/D28</f>
        <v>-25.886623236095701</v>
      </c>
      <c r="E84" s="28"/>
      <c r="F84" s="94"/>
    </row>
    <row r="85" spans="2:7" ht="17.25" customHeight="1" x14ac:dyDescent="0.25">
      <c r="B85" s="114" t="s">
        <v>255</v>
      </c>
      <c r="C85" s="117"/>
      <c r="D85" s="118">
        <f ca="1">D63*(D77-D78)</f>
        <v>2.3679894334365867</v>
      </c>
      <c r="E85" s="28"/>
      <c r="F85" s="94"/>
    </row>
    <row r="86" spans="2:7" ht="17.25" customHeight="1" x14ac:dyDescent="0.25">
      <c r="B86" s="2"/>
      <c r="C86" s="111"/>
      <c r="D86" s="112"/>
      <c r="E86" s="28"/>
      <c r="F86" s="94"/>
    </row>
    <row r="87" spans="2:7" x14ac:dyDescent="0.25">
      <c r="B87" s="25" t="s">
        <v>47</v>
      </c>
    </row>
    <row r="88" spans="2:7" x14ac:dyDescent="0.25">
      <c r="B88" s="25" t="s">
        <v>48</v>
      </c>
      <c r="G88" s="29"/>
    </row>
    <row r="89" spans="2:7" x14ac:dyDescent="0.25">
      <c r="B89" s="25" t="s">
        <v>49</v>
      </c>
    </row>
    <row r="90" spans="2:7" x14ac:dyDescent="0.25">
      <c r="B90" s="25" t="s">
        <v>50</v>
      </c>
    </row>
  </sheetData>
  <pageMargins left="0.70866141732283472" right="0.70866141732283472" top="0.74803149606299213" bottom="0.74803149606299213" header="0.31496062992125984" footer="0.31496062992125984"/>
  <pageSetup paperSize="9" scale="65" orientation="landscape" horizontalDpi="4294967294" r:id="rId1"/>
  <ignoredErrors>
    <ignoredError sqref="C24 D26:D27" formula="1"/>
    <ignoredError sqref="D31" evalErro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4"/>
  <sheetViews>
    <sheetView zoomScale="80" zoomScaleNormal="80" workbookViewId="0">
      <selection activeCell="B13" sqref="B13"/>
    </sheetView>
  </sheetViews>
  <sheetFormatPr defaultRowHeight="15" x14ac:dyDescent="0.25"/>
  <cols>
    <col min="1" max="1" width="20.140625" customWidth="1"/>
    <col min="2" max="2" width="18.7109375" customWidth="1"/>
    <col min="3" max="3" width="13.7109375" customWidth="1"/>
    <col min="4" max="4" width="17.5703125" customWidth="1"/>
    <col min="5" max="5" width="23.7109375" customWidth="1"/>
    <col min="6" max="6" width="17.5703125" customWidth="1"/>
  </cols>
  <sheetData>
    <row r="1" spans="1:6" ht="15.75" thickBot="1" x14ac:dyDescent="0.3"/>
    <row r="2" spans="1:6" ht="21" thickBot="1" x14ac:dyDescent="0.35">
      <c r="A2" s="123" t="s">
        <v>12</v>
      </c>
      <c r="B2" s="124"/>
      <c r="C2" s="125"/>
      <c r="D2" s="125"/>
      <c r="E2" s="125"/>
      <c r="F2" s="126"/>
    </row>
    <row r="3" spans="1:6" ht="18.75" x14ac:dyDescent="0.3">
      <c r="A3" s="12" t="s">
        <v>74</v>
      </c>
      <c r="B3" s="13">
        <f>+MODEL!C17</f>
        <v>3000</v>
      </c>
      <c r="C3" s="10" t="s">
        <v>11</v>
      </c>
      <c r="D3" s="7" t="s">
        <v>71</v>
      </c>
      <c r="E3" s="7" t="s">
        <v>72</v>
      </c>
      <c r="F3" s="7" t="s">
        <v>73</v>
      </c>
    </row>
    <row r="4" spans="1:6" ht="18.75" x14ac:dyDescent="0.3">
      <c r="A4" s="12" t="s">
        <v>0</v>
      </c>
      <c r="B4" s="13">
        <f>+B3*(1+MODEL!D3)</f>
        <v>3270.0000000000005</v>
      </c>
      <c r="C4" s="11">
        <f>+D4-E4-F4</f>
        <v>71.10272000000009</v>
      </c>
      <c r="D4" s="9">
        <f>+B7*B5</f>
        <v>180.00000000000028</v>
      </c>
      <c r="E4" s="9">
        <f>B9*B5</f>
        <v>18.000000000000028</v>
      </c>
      <c r="F4" s="9">
        <f>+B11*B4*B14</f>
        <v>90.897280000000166</v>
      </c>
    </row>
    <row r="5" spans="1:6" ht="18.75" x14ac:dyDescent="0.3">
      <c r="A5" s="12" t="s">
        <v>1</v>
      </c>
      <c r="B5" s="13">
        <f>+B4-B3</f>
        <v>270.00000000000045</v>
      </c>
      <c r="C5" s="6"/>
      <c r="D5" s="6"/>
      <c r="E5" s="6"/>
      <c r="F5" s="6"/>
    </row>
    <row r="6" spans="1:6" ht="18.75" x14ac:dyDescent="0.3">
      <c r="A6" s="12" t="s">
        <v>3</v>
      </c>
      <c r="B6" s="13">
        <f>+MODEL!C40</f>
        <v>2000</v>
      </c>
      <c r="C6" s="6"/>
      <c r="D6" s="6"/>
      <c r="E6" s="6"/>
      <c r="F6" s="6"/>
    </row>
    <row r="7" spans="1:6" ht="18.75" x14ac:dyDescent="0.3">
      <c r="A7" s="12" t="s">
        <v>2</v>
      </c>
      <c r="B7" s="14">
        <f>+B6/B3</f>
        <v>0.66666666666666663</v>
      </c>
      <c r="C7" s="6"/>
      <c r="D7" s="6"/>
      <c r="E7" s="6"/>
      <c r="F7" s="6"/>
    </row>
    <row r="8" spans="1:6" ht="18.75" x14ac:dyDescent="0.3">
      <c r="A8" s="12" t="s">
        <v>4</v>
      </c>
      <c r="B8" s="13">
        <f>+MODEL!C44+MODEL!C43</f>
        <v>200</v>
      </c>
      <c r="C8" s="6"/>
      <c r="D8" s="6"/>
      <c r="E8" s="6"/>
      <c r="F8" s="6"/>
    </row>
    <row r="9" spans="1:6" ht="18.75" x14ac:dyDescent="0.3">
      <c r="A9" s="12" t="s">
        <v>5</v>
      </c>
      <c r="B9" s="15">
        <f>+B8/B3</f>
        <v>6.6666666666666666E-2</v>
      </c>
      <c r="C9" s="6"/>
      <c r="D9" s="6"/>
      <c r="E9" s="6"/>
      <c r="F9" s="6"/>
    </row>
    <row r="10" spans="1:6" ht="18.75" x14ac:dyDescent="0.3">
      <c r="A10" s="12" t="s">
        <v>6</v>
      </c>
      <c r="B10" s="15">
        <f>+MODEL!C27</f>
        <v>140.89200000000014</v>
      </c>
      <c r="C10" s="6"/>
      <c r="D10" s="6"/>
      <c r="E10" s="6"/>
      <c r="F10" s="6"/>
    </row>
    <row r="11" spans="1:6" ht="18.75" x14ac:dyDescent="0.3">
      <c r="A11" s="12" t="s">
        <v>8</v>
      </c>
      <c r="B11" s="14">
        <f>+B10/B3</f>
        <v>4.6964000000000047E-2</v>
      </c>
      <c r="C11" s="6"/>
      <c r="D11" s="6"/>
      <c r="E11" s="6"/>
      <c r="F11" s="6"/>
    </row>
    <row r="12" spans="1:6" ht="18.75" x14ac:dyDescent="0.3">
      <c r="A12" s="12" t="s">
        <v>7</v>
      </c>
      <c r="B12" s="15">
        <f>+MODEL!C30</f>
        <v>57.499999999999993</v>
      </c>
      <c r="C12" s="8"/>
      <c r="D12" s="8"/>
      <c r="E12" s="8"/>
      <c r="F12" s="8"/>
    </row>
    <row r="13" spans="1:6" ht="18.75" x14ac:dyDescent="0.3">
      <c r="A13" s="12" t="s">
        <v>9</v>
      </c>
      <c r="B13" s="14">
        <f>+B12/B10</f>
        <v>0.40811401640973183</v>
      </c>
      <c r="C13" s="8"/>
      <c r="D13" s="8"/>
      <c r="E13" s="8"/>
      <c r="F13" s="8"/>
    </row>
    <row r="14" spans="1:6" ht="18.75" x14ac:dyDescent="0.3">
      <c r="A14" s="12" t="s">
        <v>10</v>
      </c>
      <c r="B14" s="14">
        <f>1-B13</f>
        <v>0.59188598359026812</v>
      </c>
      <c r="C14" s="8"/>
      <c r="D14" s="8"/>
      <c r="E14" s="8"/>
      <c r="F14" s="8"/>
    </row>
  </sheetData>
  <mergeCells count="1">
    <mergeCell ref="A2:F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C3"/>
  <sheetViews>
    <sheetView workbookViewId="0"/>
  </sheetViews>
  <sheetFormatPr defaultRowHeight="15" x14ac:dyDescent="0.25"/>
  <sheetData>
    <row r="3" spans="3:3" x14ac:dyDescent="0.25">
      <c r="C3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J27"/>
  <sheetViews>
    <sheetView workbookViewId="0"/>
  </sheetViews>
  <sheetFormatPr defaultColWidth="15.7109375" defaultRowHeight="15" x14ac:dyDescent="0.25"/>
  <cols>
    <col min="1" max="16384" width="15.7109375" style="100"/>
  </cols>
  <sheetData>
    <row r="1" spans="1:62" x14ac:dyDescent="0.25">
      <c r="A1" s="100" t="s">
        <v>212</v>
      </c>
      <c r="B1" s="109">
        <f ca="1">MODEL!$D$63</f>
        <v>194.32087227414377</v>
      </c>
      <c r="C1" s="104">
        <v>12</v>
      </c>
      <c r="D1" s="104">
        <v>0.5</v>
      </c>
      <c r="E1" s="102"/>
      <c r="F1" s="100" t="s">
        <v>230</v>
      </c>
      <c r="I1" s="100" t="s">
        <v>205</v>
      </c>
      <c r="J1" s="102">
        <v>4</v>
      </c>
      <c r="L1" s="100" t="s">
        <v>202</v>
      </c>
      <c r="M1" s="102" t="b">
        <v>1</v>
      </c>
      <c r="O1" s="100" t="s">
        <v>197</v>
      </c>
    </row>
    <row r="2" spans="1:62" x14ac:dyDescent="0.25">
      <c r="A2" s="100" t="s">
        <v>213</v>
      </c>
      <c r="B2" s="103">
        <v>3</v>
      </c>
      <c r="C2" s="103">
        <v>0</v>
      </c>
      <c r="F2" s="100" t="s">
        <v>231</v>
      </c>
      <c r="G2" s="103" t="b">
        <v>0</v>
      </c>
      <c r="H2" s="103"/>
      <c r="I2" s="100" t="s">
        <v>195</v>
      </c>
      <c r="J2" s="102"/>
      <c r="L2" s="100" t="s">
        <v>224</v>
      </c>
      <c r="M2" s="104">
        <v>1000</v>
      </c>
      <c r="O2" s="100" t="s">
        <v>198</v>
      </c>
      <c r="P2" s="102"/>
      <c r="R2" s="100" t="s">
        <v>206</v>
      </c>
      <c r="S2" s="105" t="s">
        <v>238</v>
      </c>
      <c r="U2" s="100" t="s">
        <v>210</v>
      </c>
      <c r="V2" s="102">
        <v>500</v>
      </c>
    </row>
    <row r="3" spans="1:62" x14ac:dyDescent="0.25">
      <c r="A3" s="100" t="s">
        <v>219</v>
      </c>
      <c r="B3" s="103" t="b">
        <v>0</v>
      </c>
      <c r="C3" s="103">
        <v>1000</v>
      </c>
      <c r="F3" s="100" t="s">
        <v>232</v>
      </c>
      <c r="G3" s="103" t="b">
        <v>0</v>
      </c>
      <c r="H3" s="103"/>
      <c r="I3" s="100" t="s">
        <v>196</v>
      </c>
      <c r="J3" s="102"/>
      <c r="L3" s="100" t="s">
        <v>223</v>
      </c>
      <c r="M3" s="104">
        <v>0</v>
      </c>
      <c r="N3" s="104">
        <v>0</v>
      </c>
      <c r="O3" s="100" t="s">
        <v>199</v>
      </c>
      <c r="P3" s="102"/>
      <c r="R3" s="100" t="s">
        <v>207</v>
      </c>
      <c r="S3" s="105" t="s">
        <v>252</v>
      </c>
      <c r="U3" s="100" t="s">
        <v>211</v>
      </c>
      <c r="V3" s="102">
        <v>1.214131240337085</v>
      </c>
    </row>
    <row r="4" spans="1:62" x14ac:dyDescent="0.25">
      <c r="A4" s="100" t="s">
        <v>221</v>
      </c>
      <c r="B4" s="103" t="b">
        <v>0</v>
      </c>
      <c r="C4" s="103">
        <v>5</v>
      </c>
      <c r="D4" s="103">
        <v>2</v>
      </c>
      <c r="F4" s="100" t="s">
        <v>233</v>
      </c>
      <c r="G4" s="103" t="b">
        <v>0</v>
      </c>
      <c r="H4" s="103"/>
      <c r="L4" s="100" t="s">
        <v>216</v>
      </c>
      <c r="M4" s="104" t="b">
        <v>1</v>
      </c>
      <c r="O4" s="100" t="s">
        <v>200</v>
      </c>
      <c r="P4" s="102"/>
      <c r="R4" s="100" t="s">
        <v>208</v>
      </c>
      <c r="S4" s="105" t="s">
        <v>239</v>
      </c>
    </row>
    <row r="5" spans="1:62" x14ac:dyDescent="0.25">
      <c r="A5" s="100" t="s">
        <v>222</v>
      </c>
      <c r="B5" s="103" t="b">
        <v>0</v>
      </c>
      <c r="C5" s="103">
        <v>500</v>
      </c>
      <c r="D5" s="103">
        <v>0.01</v>
      </c>
      <c r="E5" s="103" t="b">
        <v>1</v>
      </c>
      <c r="F5" s="100" t="s">
        <v>234</v>
      </c>
      <c r="G5" s="103" t="b">
        <v>0</v>
      </c>
      <c r="H5" s="103"/>
      <c r="L5" s="100" t="s">
        <v>217</v>
      </c>
      <c r="M5" s="104">
        <v>3</v>
      </c>
      <c r="O5" s="100" t="s">
        <v>201</v>
      </c>
      <c r="P5" s="102"/>
      <c r="R5" s="100" t="s">
        <v>209</v>
      </c>
      <c r="S5" s="105" t="s">
        <v>238</v>
      </c>
    </row>
    <row r="6" spans="1:62" x14ac:dyDescent="0.25">
      <c r="A6" s="100" t="s">
        <v>220</v>
      </c>
      <c r="B6" s="103" t="b">
        <v>0</v>
      </c>
      <c r="C6" s="103"/>
      <c r="F6" s="100" t="s">
        <v>235</v>
      </c>
      <c r="G6" s="103" t="b">
        <v>0</v>
      </c>
      <c r="H6" s="103"/>
      <c r="L6" s="100" t="s">
        <v>236</v>
      </c>
      <c r="M6" s="104" t="b">
        <v>0</v>
      </c>
      <c r="N6" s="104"/>
    </row>
    <row r="7" spans="1:62" x14ac:dyDescent="0.25">
      <c r="A7" s="100" t="s">
        <v>214</v>
      </c>
      <c r="B7" s="103">
        <v>50</v>
      </c>
      <c r="L7" s="100" t="s">
        <v>237</v>
      </c>
      <c r="M7" s="104" t="b">
        <v>0</v>
      </c>
      <c r="N7" s="104"/>
    </row>
    <row r="8" spans="1:62" x14ac:dyDescent="0.25">
      <c r="A8" s="100" t="s">
        <v>170</v>
      </c>
      <c r="B8" s="100" t="s">
        <v>170</v>
      </c>
      <c r="F8" s="100" t="s">
        <v>215</v>
      </c>
      <c r="G8" s="103" t="b">
        <v>1</v>
      </c>
      <c r="H8" s="103">
        <v>40169044</v>
      </c>
    </row>
    <row r="9" spans="1:62" x14ac:dyDescent="0.25">
      <c r="A9" s="100" t="s">
        <v>229</v>
      </c>
      <c r="B9" s="103">
        <v>3</v>
      </c>
      <c r="F9" s="100" t="s">
        <v>226</v>
      </c>
      <c r="G9" s="103" t="b">
        <v>0</v>
      </c>
    </row>
    <row r="10" spans="1:62" x14ac:dyDescent="0.25">
      <c r="A10" s="100" t="s">
        <v>218</v>
      </c>
      <c r="B10" s="103" t="b">
        <v>0</v>
      </c>
    </row>
    <row r="11" spans="1:62" x14ac:dyDescent="0.25">
      <c r="A11" s="100" t="s">
        <v>225</v>
      </c>
      <c r="B11" s="103" t="b">
        <v>1</v>
      </c>
    </row>
    <row r="12" spans="1:62" x14ac:dyDescent="0.25">
      <c r="A12" s="100" t="s">
        <v>228</v>
      </c>
      <c r="B12" s="103" t="b">
        <v>0</v>
      </c>
      <c r="F12" s="100" t="s">
        <v>227</v>
      </c>
      <c r="G12" s="103">
        <v>2</v>
      </c>
    </row>
    <row r="14" spans="1:62" ht="15.75" thickBot="1" x14ac:dyDescent="0.3">
      <c r="A14" s="100" t="s">
        <v>203</v>
      </c>
      <c r="B14" s="102">
        <v>1</v>
      </c>
      <c r="AX14" s="100" t="s">
        <v>204</v>
      </c>
      <c r="AY14" s="102">
        <v>2</v>
      </c>
    </row>
    <row r="15" spans="1:62" s="101" customFormat="1" ht="15.75" thickTop="1" x14ac:dyDescent="0.25">
      <c r="A15" s="101" t="s">
        <v>171</v>
      </c>
      <c r="B15" s="101" t="s">
        <v>172</v>
      </c>
      <c r="C15" s="101" t="s">
        <v>173</v>
      </c>
      <c r="D15" s="101" t="s">
        <v>174</v>
      </c>
      <c r="E15" s="101" t="s">
        <v>175</v>
      </c>
      <c r="F15" s="101" t="s">
        <v>176</v>
      </c>
      <c r="G15" s="101" t="s">
        <v>177</v>
      </c>
      <c r="H15" s="101" t="s">
        <v>178</v>
      </c>
      <c r="I15" s="101" t="s">
        <v>179</v>
      </c>
      <c r="J15" s="101" t="s">
        <v>180</v>
      </c>
      <c r="K15" s="101" t="s">
        <v>181</v>
      </c>
      <c r="AR15" s="101" t="s">
        <v>182</v>
      </c>
      <c r="AX15" s="101" t="s">
        <v>183</v>
      </c>
      <c r="AY15" s="101" t="s">
        <v>184</v>
      </c>
      <c r="AZ15" s="101" t="s">
        <v>185</v>
      </c>
      <c r="BA15" s="101" t="s">
        <v>174</v>
      </c>
      <c r="BB15" s="101" t="s">
        <v>186</v>
      </c>
      <c r="BC15" s="101" t="s">
        <v>187</v>
      </c>
      <c r="BD15" s="101" t="s">
        <v>188</v>
      </c>
      <c r="BE15" s="101" t="s">
        <v>189</v>
      </c>
      <c r="BF15" s="101" t="s">
        <v>190</v>
      </c>
      <c r="BG15" s="101" t="s">
        <v>191</v>
      </c>
      <c r="BH15" s="101" t="s">
        <v>192</v>
      </c>
      <c r="BI15" s="101" t="s">
        <v>193</v>
      </c>
      <c r="BJ15" s="101" t="s">
        <v>194</v>
      </c>
    </row>
    <row r="16" spans="1:62" x14ac:dyDescent="0.25">
      <c r="A16" s="100" t="s">
        <v>251</v>
      </c>
      <c r="B16" s="100">
        <v>0.1</v>
      </c>
      <c r="C16" s="100">
        <v>0.5</v>
      </c>
      <c r="D16" s="106" t="s">
        <v>150</v>
      </c>
      <c r="G16" s="100">
        <v>5</v>
      </c>
      <c r="H16" s="107">
        <f>MODEL!$D$3</f>
        <v>0.09</v>
      </c>
      <c r="I16" s="108">
        <f>MODEL!$E$3</f>
        <v>0</v>
      </c>
      <c r="J16" s="108">
        <f>MODEL!$F$3</f>
        <v>0</v>
      </c>
      <c r="K16" s="100" t="s">
        <v>253</v>
      </c>
      <c r="AX16" s="100">
        <v>2</v>
      </c>
      <c r="AY16" s="100">
        <v>1</v>
      </c>
      <c r="BB16" s="100">
        <f>MODEL!$E$59</f>
        <v>0</v>
      </c>
      <c r="BC16" s="100">
        <v>2</v>
      </c>
      <c r="BD16" s="100">
        <f>MODEL!$D$59</f>
        <v>241.98</v>
      </c>
      <c r="BE16" s="100">
        <v>2</v>
      </c>
      <c r="BF16" s="100">
        <f>MODEL!$F$59</f>
        <v>0</v>
      </c>
      <c r="BH16" s="100">
        <v>0</v>
      </c>
      <c r="BI16" s="100">
        <v>12</v>
      </c>
      <c r="BJ16" s="100">
        <v>0</v>
      </c>
    </row>
    <row r="17" spans="1:62" x14ac:dyDescent="0.25">
      <c r="A17" s="100" t="s">
        <v>240</v>
      </c>
      <c r="H17" s="107">
        <f>MODEL!$D$7</f>
        <v>0.86</v>
      </c>
      <c r="I17" s="108">
        <f>MODEL!$E$7</f>
        <v>0</v>
      </c>
      <c r="J17" s="108">
        <f>MODEL!$F$7</f>
        <v>0</v>
      </c>
      <c r="K17" s="100" t="s">
        <v>253</v>
      </c>
      <c r="AX17" s="100">
        <v>3</v>
      </c>
      <c r="AY17" s="100">
        <v>1</v>
      </c>
      <c r="BB17" s="100">
        <v>0</v>
      </c>
      <c r="BC17" s="100">
        <v>5</v>
      </c>
      <c r="BD17" s="107">
        <f ca="1">MODEL!$D$77</f>
        <v>0.10242973247544866</v>
      </c>
      <c r="BE17" s="100">
        <v>6</v>
      </c>
      <c r="BF17" s="100">
        <v>0</v>
      </c>
      <c r="BG17" s="100">
        <f>0.0001</f>
        <v>1E-4</v>
      </c>
      <c r="BI17" s="100">
        <v>12</v>
      </c>
      <c r="BJ17" s="100">
        <v>0</v>
      </c>
    </row>
    <row r="18" spans="1:62" x14ac:dyDescent="0.25">
      <c r="A18" s="100" t="s">
        <v>241</v>
      </c>
      <c r="H18" s="107">
        <f>MODEL!$D$8</f>
        <v>0.12</v>
      </c>
      <c r="I18" s="108">
        <f>MODEL!$E$8</f>
        <v>0</v>
      </c>
      <c r="J18" s="108">
        <f>MODEL!$F$8</f>
        <v>0</v>
      </c>
      <c r="K18" s="100" t="s">
        <v>253</v>
      </c>
    </row>
    <row r="19" spans="1:62" x14ac:dyDescent="0.25">
      <c r="A19" s="100" t="s">
        <v>242</v>
      </c>
      <c r="H19" s="107">
        <f>MODEL!$D$12</f>
        <v>0.03</v>
      </c>
      <c r="I19" s="107">
        <f>MODEL!$E$12</f>
        <v>0</v>
      </c>
      <c r="J19" s="108">
        <f>MODEL!$F$12</f>
        <v>0</v>
      </c>
      <c r="K19" s="100" t="s">
        <v>253</v>
      </c>
    </row>
    <row r="20" spans="1:62" x14ac:dyDescent="0.25">
      <c r="A20" s="100" t="s">
        <v>243</v>
      </c>
      <c r="H20" s="107">
        <f>MODEL!$D$6</f>
        <v>0.05</v>
      </c>
      <c r="I20" s="108">
        <f>MODEL!$E$6</f>
        <v>0</v>
      </c>
      <c r="J20" s="108">
        <f>MODEL!$F$6</f>
        <v>0</v>
      </c>
      <c r="K20" s="100" t="s">
        <v>253</v>
      </c>
    </row>
    <row r="21" spans="1:62" x14ac:dyDescent="0.25">
      <c r="A21" s="100" t="s">
        <v>244</v>
      </c>
    </row>
    <row r="22" spans="1:62" x14ac:dyDescent="0.25">
      <c r="A22" s="100" t="s">
        <v>245</v>
      </c>
    </row>
    <row r="23" spans="1:62" x14ac:dyDescent="0.25">
      <c r="A23" s="100" t="s">
        <v>246</v>
      </c>
    </row>
    <row r="24" spans="1:62" x14ac:dyDescent="0.25">
      <c r="A24" s="100" t="s">
        <v>247</v>
      </c>
    </row>
    <row r="25" spans="1:62" x14ac:dyDescent="0.25">
      <c r="A25" s="100" t="s">
        <v>248</v>
      </c>
    </row>
    <row r="26" spans="1:62" x14ac:dyDescent="0.25">
      <c r="A26" s="100" t="s">
        <v>249</v>
      </c>
    </row>
    <row r="27" spans="1:62" x14ac:dyDescent="0.25">
      <c r="A27" s="100" t="s">
        <v>250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8</vt:i4>
      </vt:variant>
    </vt:vector>
  </HeadingPairs>
  <TitlesOfParts>
    <vt:vector size="8" baseType="lpstr">
      <vt:lpstr>goalSeekInfo</vt:lpstr>
      <vt:lpstr>senseInfo</vt:lpstr>
      <vt:lpstr>RiskSerializationData</vt:lpstr>
      <vt:lpstr>rsklibSimData</vt:lpstr>
      <vt:lpstr>MODEL</vt:lpstr>
      <vt:lpstr>FORMULA</vt:lpstr>
      <vt:lpstr>_PalUtilTempWorksheet</vt:lpstr>
      <vt:lpstr>ro_HiddenInfo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Kostas</dc:creator>
  <cp:lastModifiedBy>KLP FINANCE</cp:lastModifiedBy>
  <cp:lastPrinted>2015-04-23T17:00:28Z</cp:lastPrinted>
  <dcterms:created xsi:type="dcterms:W3CDTF">2013-02-05T10:10:12Z</dcterms:created>
  <dcterms:modified xsi:type="dcterms:W3CDTF">2021-10-05T08:18:29Z</dcterms:modified>
</cp:coreProperties>
</file>