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A9E03C61-1671-0B41-9E5E-9BDC465EA6C6}" xr6:coauthVersionLast="47" xr6:coauthVersionMax="47" xr10:uidLastSave="{00000000-0000-0000-0000-000000000000}"/>
  <bookViews>
    <workbookView xWindow="0" yWindow="0" windowWidth="25600" windowHeight="14400" xr2:uid="{00000000-000D-0000-FFFF-FFFF00000000}"/>
  </bookViews>
  <sheets>
    <sheet name="Projected FS" sheetId="1" r:id="rId1"/>
  </sheets>
  <definedNames>
    <definedName name="_xlnm.Print_Area" localSheetId="0">'Projected FS'!$A$1:$G$80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" i="1" l="1"/>
  <c r="B54" i="1"/>
  <c r="B65" i="1"/>
  <c r="B44" i="1"/>
  <c r="F76" i="1"/>
  <c r="B79" i="1"/>
  <c r="H7" i="1"/>
  <c r="C13" i="1"/>
  <c r="B61" i="1"/>
  <c r="B55" i="1"/>
  <c r="B52" i="1"/>
  <c r="B50" i="1"/>
  <c r="B49" i="1"/>
  <c r="C4" i="1"/>
  <c r="C5" i="1"/>
  <c r="C6" i="1"/>
  <c r="B56" i="1" s="1"/>
  <c r="C7" i="1"/>
  <c r="B71" i="1" s="1"/>
  <c r="C8" i="1"/>
  <c r="B57" i="1" s="1"/>
  <c r="C11" i="1"/>
  <c r="B66" i="1" s="1"/>
  <c r="C12" i="1"/>
  <c r="B67" i="1" s="1"/>
  <c r="C15" i="1"/>
  <c r="B69" i="1" s="1"/>
  <c r="C18" i="1"/>
  <c r="B70" i="1" s="1"/>
  <c r="C19" i="1"/>
  <c r="B68" i="1" s="1"/>
  <c r="C23" i="1"/>
  <c r="C24" i="1"/>
  <c r="C25" i="1"/>
  <c r="B60" i="1" s="1"/>
  <c r="C26" i="1"/>
  <c r="C27" i="1"/>
  <c r="B62" i="1" s="1"/>
  <c r="C28" i="1"/>
  <c r="B63" i="1" s="1"/>
  <c r="C31" i="1"/>
  <c r="C32" i="1"/>
  <c r="C33" i="1"/>
  <c r="C34" i="1"/>
  <c r="C37" i="1"/>
  <c r="B75" i="1" s="1"/>
  <c r="C38" i="1"/>
  <c r="C39" i="1"/>
  <c r="C40" i="1"/>
  <c r="C3" i="1"/>
  <c r="F78" i="1" s="1"/>
  <c r="B74" i="1" l="1"/>
  <c r="G9" i="1"/>
  <c r="A71" i="1"/>
  <c r="A70" i="1"/>
  <c r="A69" i="1"/>
  <c r="A68" i="1"/>
  <c r="A62" i="1"/>
  <c r="A61" i="1"/>
  <c r="A60" i="1"/>
  <c r="A59" i="1"/>
  <c r="A57" i="1"/>
  <c r="A55" i="1"/>
  <c r="B51" i="1"/>
  <c r="B48" i="1"/>
  <c r="A67" i="1"/>
  <c r="A66" i="1"/>
  <c r="F79" i="1" l="1"/>
  <c r="G15" i="1"/>
  <c r="G16" i="1" l="1"/>
  <c r="B46" i="1" s="1"/>
  <c r="B72" i="1"/>
  <c r="D41" i="1"/>
  <c r="D35" i="1"/>
  <c r="D29" i="1"/>
  <c r="D14" i="1"/>
  <c r="D16" i="1" s="1"/>
  <c r="D9" i="1"/>
  <c r="B41" i="1"/>
  <c r="B35" i="1"/>
  <c r="B29" i="1"/>
  <c r="B14" i="1"/>
  <c r="B16" i="1" s="1"/>
  <c r="B9" i="1"/>
  <c r="B64" i="1" l="1"/>
  <c r="F52" i="1"/>
  <c r="B76" i="1" s="1"/>
  <c r="B77" i="1" s="1"/>
  <c r="B78" i="1" s="1"/>
  <c r="B80" i="1" s="1"/>
  <c r="D20" i="1"/>
  <c r="B20" i="1"/>
  <c r="D42" i="1"/>
  <c r="B42" i="1"/>
  <c r="F80" i="1"/>
</calcChain>
</file>

<file path=xl/sharedStrings.xml><?xml version="1.0" encoding="utf-8"?>
<sst xmlns="http://schemas.openxmlformats.org/spreadsheetml/2006/main" count="86" uniqueCount="81">
  <si>
    <t>ΚΥΚΛΟΦΟΡΟΥΝ ΕΝΕΡΓΗΤΙΚΟ:</t>
  </si>
  <si>
    <t>ΠΑΓΙΟ ΕΝΕΡΓΗΤΙΚΟ:</t>
  </si>
  <si>
    <t>ΤΡΕΧΟΥΣΕΣ ΥΠΟΧΡΕΩΣΕΙΣ:</t>
  </si>
  <si>
    <t>ΚΥΚΛΟΣ ΕΡΓΑΣΙΩΝ:</t>
  </si>
  <si>
    <t>ΕΞΟΔΑ:</t>
  </si>
  <si>
    <t>ΛΟΙΠΑ ΕΣΟΔΑ / (ΕΞΟΔΑ):</t>
  </si>
  <si>
    <t xml:space="preserve">Ταμειακά διαθέσιμα και ισοδύναμα </t>
  </si>
  <si>
    <t xml:space="preserve">Σύνολο κυκλοφορούντος ενεργητικού </t>
  </si>
  <si>
    <t xml:space="preserve">Σύνολο πάγιου ενεργητικού </t>
  </si>
  <si>
    <t xml:space="preserve">Λοιπές βραχυπρόθεσμες υποχρεώσεις </t>
  </si>
  <si>
    <t xml:space="preserve">Σύνολο βραχυπρόθεσμων υποχρεώσεων </t>
  </si>
  <si>
    <t xml:space="preserve">Λοιπές μακροπρόθεσμες υποχρεώσεις </t>
  </si>
  <si>
    <t xml:space="preserve">Αποτελέσματα εις νέον </t>
  </si>
  <si>
    <t>ΥΠΟΧΡΕΩΣΕΙΣ ΚΑΙ ΙΔΙΑ ΚΕΦΑΛΑΙΑ ΜΕΤΟΧΩΝ</t>
  </si>
  <si>
    <t>Απαιτήσεις από πελάτες</t>
  </si>
  <si>
    <t>Αποθέματα</t>
  </si>
  <si>
    <t>Συσσωρευμένες αποσβέσεις</t>
  </si>
  <si>
    <t>ΛΟΙΠΟ ΜΗ ΚΥΚΛΟΦΟΡΟΥΝ ΕΝΕΡΓΗΤΙΚΟ:</t>
  </si>
  <si>
    <t xml:space="preserve">Σύνολο Ενεργητικού </t>
  </si>
  <si>
    <t>Λογαριασμοί πληρωτέοι, σε πιστωτές προμηθευτές</t>
  </si>
  <si>
    <t>Εύλογη αξία παραγώγων</t>
  </si>
  <si>
    <t>ΙΔΙΑ ΚΕΦΑΛΑΙΑ ΜΕΤΟΧΩΝ</t>
  </si>
  <si>
    <t>ΜΑΚΡΟΠΡΟΘΕΣΜΕΣ ΥΠΟΧΡΕΩΣΕΙΣ:</t>
  </si>
  <si>
    <t xml:space="preserve">Σύνολο μακροπρόθεσμων υποχρεώσεων </t>
  </si>
  <si>
    <t xml:space="preserve">Σύνολο υποχρεώσεων και ιδίων κεφαλαίων </t>
  </si>
  <si>
    <t xml:space="preserve">Έσοδα από τόκους </t>
  </si>
  <si>
    <t>Τόκοι και έξοδα χρηματοδότησης</t>
  </si>
  <si>
    <t>Ζημιές από παράγωγα χρηματοοικονομικά προϊόντα</t>
  </si>
  <si>
    <t>Σύνολο λοιπών εξόδων, τα καθαρά</t>
  </si>
  <si>
    <t>Ταμειακές ροές (για) / από λειτουργικές δραστηριότητες:</t>
  </si>
  <si>
    <t>(Αύξηση) / Μείωση σε:</t>
  </si>
  <si>
    <t>Αύξηση / (Μείωση) σε:</t>
  </si>
  <si>
    <t>Ταμειακές ροές (για) / από επενδυτικές δραστηριότητες:</t>
  </si>
  <si>
    <t>Ταμειακές ροές (για) / από χρηματοδοτικές δραστηριότητες:</t>
  </si>
  <si>
    <t>Αναπροσαρμογές για την συμφωνία των καθαρών εσόδων προς τις καθαρές ταμειακές ροές από λειτουργικές δραστηριότητες:</t>
  </si>
  <si>
    <t xml:space="preserve">Μεταβολή στην εύλογη αξία των παραγώγων </t>
  </si>
  <si>
    <t xml:space="preserve">Αποθέματα </t>
  </si>
  <si>
    <t xml:space="preserve">Σύνολο εισροών από λειτουργικές δραστηριότητες </t>
  </si>
  <si>
    <t xml:space="preserve">Ταμειακές εκροές για επενδυτικές δραστηριότητες </t>
  </si>
  <si>
    <t xml:space="preserve">Καθαρές ταμειακές ροές από χρηματοδοτικές δραστηριότητες </t>
  </si>
  <si>
    <t xml:space="preserve">Καθαρή αύξηση στα ταμειακά διαθέσιμα και ισοδύναμα </t>
  </si>
  <si>
    <t xml:space="preserve">Ταμειακά διαθέσιμα και ισοδύναμα στην αρχή της περιόδου </t>
  </si>
  <si>
    <t xml:space="preserve">Ταμειακά διαθέσιμα και ισοδύναμα στο τέλος της περιόδου </t>
  </si>
  <si>
    <t xml:space="preserve">Αποσβέσεις </t>
  </si>
  <si>
    <t xml:space="preserve">Γενικά και Διοικητικά έξοδα </t>
  </si>
  <si>
    <t>Καθαρά Κέρδη</t>
  </si>
  <si>
    <t>Αποσβέσεις</t>
  </si>
  <si>
    <t>Αύξηση μετοχικού κεφαλαίου, μετά την αφαίρεση των εξόδων</t>
  </si>
  <si>
    <t xml:space="preserve"> Υπέρ το άρτιο</t>
  </si>
  <si>
    <t>Ακινητοποιήσεις υπο εκτέλεση</t>
  </si>
  <si>
    <t xml:space="preserve">Αναπόσβεστη αξία </t>
  </si>
  <si>
    <t>Πωλήσεις</t>
  </si>
  <si>
    <t>Κόστος Πωληθέντων</t>
  </si>
  <si>
    <t>ΚΑΤΑΣΤΑΣΗ ΤΑΜΕΙΑΚΩΝ ΡΟΩΝ  ΕΤΑΙΡΕΙΑΣ</t>
  </si>
  <si>
    <t>Μεταβατικοί Ενεργητικού</t>
  </si>
  <si>
    <t>Γραμμάτια Επιταγές Εισπρακτέες</t>
  </si>
  <si>
    <t>Χρεόγραφα Trading &amp; AFS</t>
  </si>
  <si>
    <t>Ενσώματα Πάγια</t>
  </si>
  <si>
    <t>Άυλα Πάγια</t>
  </si>
  <si>
    <t xml:space="preserve">Συμμετοχές  </t>
  </si>
  <si>
    <t>Χρεόγρφα Διακρατούμενα στη Λήξη - Επενδύσεις</t>
  </si>
  <si>
    <t>Τράπεζες</t>
  </si>
  <si>
    <t>Υποχρεώσεις από φόρους</t>
  </si>
  <si>
    <t>Γραμμάτια και Επιταγές Πληρωτέες</t>
  </si>
  <si>
    <t>Μακροπρόθεσμο χρέος</t>
  </si>
  <si>
    <t>Προβλέψεις</t>
  </si>
  <si>
    <t>Κοινές μετοχές</t>
  </si>
  <si>
    <t>Λοιπά αποθεματικά- Κέρδη / (ζημιές)</t>
  </si>
  <si>
    <t xml:space="preserve">Ίδια κεφάλαια </t>
  </si>
  <si>
    <t>Έσοδα από Συμμετοχές &amp;  λοιπές επενδύσεις</t>
  </si>
  <si>
    <t xml:space="preserve">Τόκοι Έσοδα και Έξοδα Καταθέσεων - Χρηματοδοτήσεων </t>
  </si>
  <si>
    <t xml:space="preserve">Έσοδα και τόκοι από  Συμμετοχές και επενδύσεις,  μετά την αφαίρεση των μερισμάτων εισπρακτέων </t>
  </si>
  <si>
    <t>Μετβατικοί Παθητικού</t>
  </si>
  <si>
    <t>Λοιπές υποχρεώσεις Βραχ. &amp; Μακρ.</t>
  </si>
  <si>
    <t xml:space="preserve">Αυξήσεις (μειώσεις)  χρέους </t>
  </si>
  <si>
    <t>Καθαρά κέρδη πρό Φόρων</t>
  </si>
  <si>
    <t>Λειτουργικά Κέρδη</t>
  </si>
  <si>
    <t>ΔΙΑΦΟΡΕΣ</t>
  </si>
  <si>
    <t>ΣΥΜΦΩΝΙΑ ΕΞ ΥΠΟΛΟΙΠΟΥ</t>
  </si>
  <si>
    <r>
      <t xml:space="preserve">Εξοφλήσεις δανείων (Τόκοι και Κεφάλαιο) και Λοιπές μεταβολές στα κεφάλαια - </t>
    </r>
    <r>
      <rPr>
        <b/>
        <sz val="12"/>
        <color rgb="FFFF0000"/>
        <rFont val="Times New Roman"/>
        <family val="1"/>
        <charset val="161"/>
      </rPr>
      <t>Λογαριασμός Συμφωνίας</t>
    </r>
  </si>
  <si>
    <t>ΕΝΕΡΓΗΤΙΚΟ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</si>
</sst>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1"/>
      <scheme val="minor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b/>
      <u/>
      <sz val="10"/>
      <color theme="1"/>
      <name val="Times New Roman"/>
      <family val="1"/>
      <charset val="161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b/>
      <sz val="12"/>
      <name val="Times New Roman"/>
      <family val="1"/>
      <charset val="161"/>
    </font>
    <font>
      <b/>
      <sz val="12"/>
      <color rgb="FF333333"/>
      <name val="Times New Roman"/>
      <family val="1"/>
      <charset val="161"/>
    </font>
    <font>
      <sz val="12"/>
      <color theme="1"/>
      <name val="Times New Roman"/>
      <family val="1"/>
      <charset val="161"/>
    </font>
    <font>
      <b/>
      <sz val="12"/>
      <color theme="1"/>
      <name val="Times New Roman"/>
      <family val="1"/>
      <charset val="161"/>
    </font>
    <font>
      <b/>
      <sz val="14"/>
      <color rgb="FF333333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b/>
      <u/>
      <sz val="12"/>
      <color rgb="FF333333"/>
      <name val="Times New Roman"/>
      <family val="1"/>
      <charset val="161"/>
    </font>
    <font>
      <b/>
      <u/>
      <sz val="12"/>
      <color theme="1"/>
      <name val="Times New Roman"/>
      <family val="1"/>
      <charset val="161"/>
    </font>
    <font>
      <sz val="12"/>
      <name val="Times New Roman"/>
      <family val="1"/>
      <charset val="161"/>
    </font>
    <font>
      <b/>
      <sz val="12"/>
      <color rgb="FFFF0000"/>
      <name val="Times New Roman"/>
      <family val="1"/>
      <charset val="161"/>
    </font>
    <font>
      <sz val="12"/>
      <color rgb="FF333333"/>
      <name val="Times New Roman"/>
      <family val="1"/>
      <charset val="161"/>
    </font>
    <font>
      <u/>
      <sz val="12"/>
      <color theme="1"/>
      <name val="Times New Roman"/>
      <family val="1"/>
      <charset val="161"/>
    </font>
    <font>
      <u/>
      <sz val="12"/>
      <color rgb="FF333333"/>
      <name val="Times New Roman"/>
      <family val="1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3" fontId="1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3" fontId="5" fillId="2" borderId="0" xfId="0" applyNumberFormat="1" applyFont="1" applyFill="1" applyAlignment="1">
      <alignment wrapText="1"/>
    </xf>
    <xf numFmtId="3" fontId="4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3" fontId="1" fillId="9" borderId="8" xfId="0" applyNumberFormat="1" applyFont="1" applyFill="1" applyBorder="1" applyAlignment="1">
      <alignment wrapText="1"/>
    </xf>
    <xf numFmtId="3" fontId="5" fillId="9" borderId="8" xfId="0" applyNumberFormat="1" applyFont="1" applyFill="1" applyBorder="1" applyAlignment="1">
      <alignment wrapText="1"/>
    </xf>
    <xf numFmtId="3" fontId="4" fillId="9" borderId="9" xfId="0" applyNumberFormat="1" applyFont="1" applyFill="1" applyBorder="1" applyAlignment="1">
      <alignment wrapText="1"/>
    </xf>
    <xf numFmtId="3" fontId="4" fillId="9" borderId="10" xfId="0" applyNumberFormat="1" applyFont="1" applyFill="1" applyBorder="1" applyAlignment="1">
      <alignment wrapText="1"/>
    </xf>
    <xf numFmtId="3" fontId="4" fillId="9" borderId="11" xfId="0" applyNumberFormat="1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3" fontId="9" fillId="2" borderId="0" xfId="0" applyNumberFormat="1" applyFont="1" applyFill="1" applyAlignment="1">
      <alignment wrapText="1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4" fillId="2" borderId="13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14" fillId="2" borderId="15" xfId="0" applyFont="1" applyFill="1" applyBorder="1" applyAlignment="1">
      <alignment wrapText="1"/>
    </xf>
    <xf numFmtId="3" fontId="14" fillId="4" borderId="3" xfId="0" applyNumberFormat="1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3" fontId="14" fillId="5" borderId="3" xfId="0" applyNumberFormat="1" applyFont="1" applyFill="1" applyBorder="1" applyAlignment="1">
      <alignment wrapText="1"/>
    </xf>
    <xf numFmtId="3" fontId="14" fillId="6" borderId="3" xfId="0" applyNumberFormat="1" applyFont="1" applyFill="1" applyBorder="1" applyAlignment="1">
      <alignment wrapText="1"/>
    </xf>
    <xf numFmtId="3" fontId="14" fillId="7" borderId="3" xfId="0" applyNumberFormat="1" applyFont="1" applyFill="1" applyBorder="1" applyAlignment="1">
      <alignment wrapText="1"/>
    </xf>
    <xf numFmtId="0" fontId="6" fillId="10" borderId="14" xfId="0" applyFont="1" applyFill="1" applyBorder="1" applyAlignment="1">
      <alignment wrapText="1"/>
    </xf>
    <xf numFmtId="3" fontId="6" fillId="10" borderId="6" xfId="0" applyNumberFormat="1" applyFont="1" applyFill="1" applyBorder="1" applyAlignment="1">
      <alignment wrapText="1"/>
    </xf>
    <xf numFmtId="0" fontId="14" fillId="2" borderId="16" xfId="0" applyFont="1" applyFill="1" applyBorder="1" applyAlignment="1">
      <alignment wrapText="1"/>
    </xf>
    <xf numFmtId="3" fontId="14" fillId="3" borderId="7" xfId="0" applyNumberFormat="1" applyFont="1" applyFill="1" applyBorder="1" applyAlignment="1">
      <alignment wrapText="1"/>
    </xf>
    <xf numFmtId="3" fontId="14" fillId="3" borderId="3" xfId="0" applyNumberFormat="1" applyFont="1" applyFill="1" applyBorder="1" applyAlignment="1">
      <alignment wrapText="1"/>
    </xf>
    <xf numFmtId="3" fontId="14" fillId="8" borderId="7" xfId="0" applyNumberFormat="1" applyFont="1" applyFill="1" applyBorder="1" applyAlignment="1">
      <alignment wrapText="1"/>
    </xf>
    <xf numFmtId="3" fontId="14" fillId="8" borderId="3" xfId="0" applyNumberFormat="1" applyFont="1" applyFill="1" applyBorder="1" applyAlignment="1">
      <alignment wrapText="1"/>
    </xf>
    <xf numFmtId="3" fontId="8" fillId="9" borderId="3" xfId="0" applyNumberFormat="1" applyFont="1" applyFill="1" applyBorder="1" applyAlignment="1">
      <alignment wrapText="1"/>
    </xf>
    <xf numFmtId="0" fontId="6" fillId="10" borderId="17" xfId="0" applyFont="1" applyFill="1" applyBorder="1" applyAlignment="1">
      <alignment wrapText="1"/>
    </xf>
    <xf numFmtId="3" fontId="6" fillId="10" borderId="18" xfId="0" applyNumberFormat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3" fontId="8" fillId="2" borderId="0" xfId="0" applyNumberFormat="1" applyFont="1" applyFill="1" applyAlignment="1">
      <alignment wrapText="1"/>
    </xf>
    <xf numFmtId="3" fontId="8" fillId="0" borderId="0" xfId="0" applyNumberFormat="1" applyFont="1" applyAlignment="1">
      <alignment wrapText="1"/>
    </xf>
    <xf numFmtId="3" fontId="8" fillId="9" borderId="0" xfId="0" applyNumberFormat="1" applyFont="1" applyFill="1" applyAlignment="1">
      <alignment wrapText="1"/>
    </xf>
    <xf numFmtId="3" fontId="8" fillId="5" borderId="0" xfId="0" applyNumberFormat="1" applyFont="1" applyFill="1" applyAlignment="1">
      <alignment wrapText="1"/>
    </xf>
    <xf numFmtId="3" fontId="8" fillId="4" borderId="0" xfId="0" applyNumberFormat="1" applyFont="1" applyFill="1" applyAlignment="1">
      <alignment wrapText="1"/>
    </xf>
    <xf numFmtId="3" fontId="8" fillId="3" borderId="0" xfId="0" applyNumberFormat="1" applyFont="1" applyFill="1" applyAlignment="1">
      <alignment wrapText="1"/>
    </xf>
    <xf numFmtId="3" fontId="17" fillId="2" borderId="0" xfId="0" applyNumberFormat="1" applyFont="1" applyFill="1" applyAlignment="1">
      <alignment wrapText="1"/>
    </xf>
    <xf numFmtId="3" fontId="17" fillId="5" borderId="0" xfId="0" applyNumberFormat="1" applyFont="1" applyFill="1" applyAlignment="1">
      <alignment wrapText="1"/>
    </xf>
    <xf numFmtId="3" fontId="17" fillId="9" borderId="0" xfId="0" applyNumberFormat="1" applyFont="1" applyFill="1" applyAlignment="1">
      <alignment wrapText="1"/>
    </xf>
    <xf numFmtId="3" fontId="17" fillId="4" borderId="0" xfId="0" applyNumberFormat="1" applyFont="1" applyFill="1" applyAlignment="1">
      <alignment wrapText="1"/>
    </xf>
    <xf numFmtId="3" fontId="17" fillId="3" borderId="0" xfId="0" applyNumberFormat="1" applyFont="1" applyFill="1" applyAlignment="1">
      <alignment wrapText="1"/>
    </xf>
    <xf numFmtId="3" fontId="13" fillId="4" borderId="0" xfId="0" applyNumberFormat="1" applyFont="1" applyFill="1" applyAlignment="1">
      <alignment wrapText="1"/>
    </xf>
    <xf numFmtId="3" fontId="8" fillId="8" borderId="0" xfId="0" applyNumberFormat="1" applyFont="1" applyFill="1" applyAlignment="1">
      <alignment wrapText="1"/>
    </xf>
    <xf numFmtId="3" fontId="8" fillId="6" borderId="0" xfId="0" applyNumberFormat="1" applyFont="1" applyFill="1" applyAlignment="1">
      <alignment wrapText="1"/>
    </xf>
    <xf numFmtId="0" fontId="17" fillId="2" borderId="0" xfId="0" applyFont="1" applyFill="1" applyAlignment="1">
      <alignment wrapText="1"/>
    </xf>
    <xf numFmtId="0" fontId="17" fillId="7" borderId="0" xfId="0" applyFont="1" applyFill="1" applyAlignment="1">
      <alignment wrapText="1"/>
    </xf>
    <xf numFmtId="3" fontId="8" fillId="7" borderId="0" xfId="0" applyNumberFormat="1" applyFont="1" applyFill="1" applyAlignment="1">
      <alignment wrapText="1"/>
    </xf>
    <xf numFmtId="0" fontId="8" fillId="9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18" fillId="2" borderId="0" xfId="0" applyFont="1" applyFill="1" applyAlignment="1">
      <alignment wrapText="1"/>
    </xf>
    <xf numFmtId="3" fontId="11" fillId="2" borderId="0" xfId="0" applyNumberFormat="1" applyFont="1" applyFill="1" applyAlignment="1">
      <alignment wrapText="1"/>
    </xf>
    <xf numFmtId="0" fontId="10" fillId="2" borderId="4" xfId="0" applyFont="1" applyFill="1" applyBorder="1" applyAlignment="1">
      <alignment wrapText="1"/>
    </xf>
    <xf numFmtId="3" fontId="11" fillId="2" borderId="4" xfId="0" applyNumberFormat="1" applyFont="1" applyFill="1" applyBorder="1" applyAlignment="1">
      <alignment wrapText="1"/>
    </xf>
    <xf numFmtId="3" fontId="11" fillId="4" borderId="0" xfId="0" applyNumberFormat="1" applyFont="1" applyFill="1" applyAlignment="1">
      <alignment wrapText="1"/>
    </xf>
    <xf numFmtId="0" fontId="6" fillId="2" borderId="1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</xdr:colOff>
      <xdr:row>7</xdr:row>
      <xdr:rowOff>-1</xdr:rowOff>
    </xdr:from>
    <xdr:to>
      <xdr:col>7</xdr:col>
      <xdr:colOff>1476376</xdr:colOff>
      <xdr:row>50</xdr:row>
      <xdr:rowOff>142875</xdr:rowOff>
    </xdr:to>
    <xdr:cxnSp macro="">
      <xdr:nvCxnSpPr>
        <xdr:cNvPr id="3" name="Ευθύγραμμο βέλος σύνδεσης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8548687" y="1166812"/>
          <a:ext cx="2155033" cy="79414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topLeftCell="A38" zoomScale="110" zoomScaleNormal="110" workbookViewId="0">
      <selection activeCell="F42" sqref="F42"/>
    </sheetView>
  </sheetViews>
  <sheetFormatPr baseColWidth="10" defaultColWidth="44.33203125" defaultRowHeight="13" x14ac:dyDescent="0.15"/>
  <cols>
    <col min="1" max="1" width="73" style="1" bestFit="1" customWidth="1"/>
    <col min="2" max="2" width="12.6640625" style="1" bestFit="1" customWidth="1"/>
    <col min="3" max="3" width="19.33203125" style="1" customWidth="1"/>
    <col min="4" max="4" width="14.33203125" style="1" customWidth="1"/>
    <col min="5" max="5" width="11.33203125" style="1" customWidth="1"/>
    <col min="6" max="6" width="44.33203125" style="1"/>
    <col min="7" max="7" width="18" style="1" customWidth="1"/>
    <col min="8" max="8" width="23.1640625" style="1" customWidth="1"/>
    <col min="9" max="9" width="24.5" style="1" customWidth="1"/>
    <col min="10" max="16384" width="44.33203125" style="1"/>
  </cols>
  <sheetData>
    <row r="1" spans="1:8" ht="17" x14ac:dyDescent="0.2">
      <c r="A1" s="15" t="s">
        <v>80</v>
      </c>
      <c r="B1" s="18">
        <v>2014</v>
      </c>
      <c r="C1" s="64" t="s">
        <v>77</v>
      </c>
      <c r="D1" s="18">
        <v>2013</v>
      </c>
      <c r="E1" s="18"/>
      <c r="F1" s="17"/>
      <c r="G1" s="17">
        <v>2014</v>
      </c>
      <c r="H1" s="16"/>
    </row>
    <row r="2" spans="1:8" ht="17" x14ac:dyDescent="0.2">
      <c r="A2" s="15" t="s">
        <v>0</v>
      </c>
      <c r="B2" s="16"/>
      <c r="C2" s="16"/>
      <c r="D2" s="16"/>
      <c r="E2" s="16"/>
      <c r="F2" s="15" t="s">
        <v>3</v>
      </c>
      <c r="G2" s="18"/>
      <c r="H2" s="16"/>
    </row>
    <row r="3" spans="1:8" ht="17" x14ac:dyDescent="0.2">
      <c r="A3" s="45" t="s">
        <v>6</v>
      </c>
      <c r="B3" s="46">
        <v>100000</v>
      </c>
      <c r="C3" s="47">
        <f>+B3-D3</f>
        <v>20000</v>
      </c>
      <c r="D3" s="48">
        <v>80000</v>
      </c>
      <c r="E3" s="47"/>
      <c r="F3" s="45" t="s">
        <v>51</v>
      </c>
      <c r="G3" s="20">
        <v>3000000</v>
      </c>
      <c r="H3" s="16"/>
    </row>
    <row r="4" spans="1:8" ht="17" x14ac:dyDescent="0.2">
      <c r="A4" s="45" t="s">
        <v>14</v>
      </c>
      <c r="B4" s="46">
        <v>140000</v>
      </c>
      <c r="C4" s="49">
        <f t="shared" ref="C4:C40" si="0">+B4-D4</f>
        <v>20000</v>
      </c>
      <c r="D4" s="46">
        <v>120000</v>
      </c>
      <c r="E4" s="46"/>
      <c r="F4" s="15" t="s">
        <v>4</v>
      </c>
      <c r="G4" s="20"/>
      <c r="H4" s="16"/>
    </row>
    <row r="5" spans="1:8" ht="17" x14ac:dyDescent="0.2">
      <c r="A5" s="45" t="s">
        <v>55</v>
      </c>
      <c r="B5" s="46">
        <v>90000</v>
      </c>
      <c r="C5" s="49">
        <f t="shared" si="0"/>
        <v>10000</v>
      </c>
      <c r="D5" s="46">
        <v>80000</v>
      </c>
      <c r="E5" s="46"/>
      <c r="F5" s="45" t="s">
        <v>52</v>
      </c>
      <c r="G5" s="46">
        <v>2400000</v>
      </c>
      <c r="H5" s="16"/>
    </row>
    <row r="6" spans="1:8" ht="17" x14ac:dyDescent="0.2">
      <c r="A6" s="45" t="s">
        <v>15</v>
      </c>
      <c r="B6" s="46">
        <v>180000</v>
      </c>
      <c r="C6" s="49">
        <f t="shared" si="0"/>
        <v>-20000</v>
      </c>
      <c r="D6" s="46">
        <v>200000</v>
      </c>
      <c r="E6" s="46"/>
      <c r="F6" s="45" t="s">
        <v>43</v>
      </c>
      <c r="G6" s="50">
        <v>100000</v>
      </c>
      <c r="H6" s="16"/>
    </row>
    <row r="7" spans="1:8" ht="17" x14ac:dyDescent="0.2">
      <c r="A7" s="45" t="s">
        <v>56</v>
      </c>
      <c r="B7" s="46">
        <v>120000</v>
      </c>
      <c r="C7" s="51">
        <f t="shared" si="0"/>
        <v>20000</v>
      </c>
      <c r="D7" s="46">
        <v>100000</v>
      </c>
      <c r="E7" s="46"/>
      <c r="F7" s="45" t="s">
        <v>44</v>
      </c>
      <c r="G7" s="46">
        <v>399000</v>
      </c>
      <c r="H7" s="50">
        <f>+G3-G5-G7</f>
        <v>201000</v>
      </c>
    </row>
    <row r="8" spans="1:8" ht="17" x14ac:dyDescent="0.2">
      <c r="A8" s="45" t="s">
        <v>54</v>
      </c>
      <c r="B8" s="52">
        <v>14000</v>
      </c>
      <c r="C8" s="53">
        <f t="shared" si="0"/>
        <v>4000</v>
      </c>
      <c r="D8" s="52">
        <v>10000</v>
      </c>
      <c r="E8" s="52"/>
      <c r="F8" s="45" t="s">
        <v>65</v>
      </c>
      <c r="G8" s="50">
        <v>20000</v>
      </c>
      <c r="H8" s="16"/>
    </row>
    <row r="9" spans="1:8" ht="17" x14ac:dyDescent="0.2">
      <c r="A9" s="15" t="s">
        <v>7</v>
      </c>
      <c r="B9" s="20">
        <f>SUM(B3:B8)</f>
        <v>644000</v>
      </c>
      <c r="C9" s="20"/>
      <c r="D9" s="20">
        <f>SUM(D3:D8)</f>
        <v>590000</v>
      </c>
      <c r="E9" s="20"/>
      <c r="F9" s="15" t="s">
        <v>76</v>
      </c>
      <c r="G9" s="20">
        <f>G3-SUM(G5:G8)</f>
        <v>81000</v>
      </c>
      <c r="H9" s="16"/>
    </row>
    <row r="10" spans="1:8" ht="17" x14ac:dyDescent="0.2">
      <c r="A10" s="15" t="s">
        <v>1</v>
      </c>
      <c r="B10" s="16"/>
      <c r="C10" s="16"/>
      <c r="D10" s="16"/>
      <c r="E10" s="16"/>
      <c r="F10" s="15" t="s">
        <v>5</v>
      </c>
      <c r="G10" s="20"/>
      <c r="H10" s="16"/>
    </row>
    <row r="11" spans="1:8" ht="17" x14ac:dyDescent="0.2">
      <c r="A11" s="45" t="s">
        <v>58</v>
      </c>
      <c r="B11" s="46">
        <v>110000</v>
      </c>
      <c r="C11" s="51">
        <f t="shared" si="0"/>
        <v>10000</v>
      </c>
      <c r="D11" s="46">
        <v>100000</v>
      </c>
      <c r="E11" s="46"/>
      <c r="F11" s="45" t="s">
        <v>26</v>
      </c>
      <c r="G11" s="50">
        <v>-50000</v>
      </c>
      <c r="H11" s="16"/>
    </row>
    <row r="12" spans="1:8" ht="17" x14ac:dyDescent="0.2">
      <c r="A12" s="45" t="s">
        <v>57</v>
      </c>
      <c r="B12" s="46">
        <v>1600000</v>
      </c>
      <c r="C12" s="51">
        <f t="shared" si="0"/>
        <v>200000</v>
      </c>
      <c r="D12" s="46">
        <v>1400000</v>
      </c>
      <c r="E12" s="46"/>
      <c r="F12" s="45" t="s">
        <v>25</v>
      </c>
      <c r="G12" s="50">
        <v>8000</v>
      </c>
      <c r="H12" s="16"/>
    </row>
    <row r="13" spans="1:8" ht="17" x14ac:dyDescent="0.2">
      <c r="A13" s="45" t="s">
        <v>16</v>
      </c>
      <c r="B13" s="52">
        <v>-570000</v>
      </c>
      <c r="C13" s="54">
        <f>+B13-D13</f>
        <v>-100000</v>
      </c>
      <c r="D13" s="52">
        <v>-470000</v>
      </c>
      <c r="E13" s="52"/>
      <c r="F13" s="45" t="s">
        <v>27</v>
      </c>
      <c r="G13" s="50">
        <v>-4000</v>
      </c>
      <c r="H13" s="16"/>
    </row>
    <row r="14" spans="1:8" ht="17" x14ac:dyDescent="0.2">
      <c r="A14" s="45" t="s">
        <v>50</v>
      </c>
      <c r="B14" s="46">
        <f>B12+B13</f>
        <v>1030000</v>
      </c>
      <c r="C14" s="46"/>
      <c r="D14" s="46">
        <f>D12+D13</f>
        <v>930000</v>
      </c>
      <c r="E14" s="46"/>
      <c r="F14" s="45" t="s">
        <v>69</v>
      </c>
      <c r="G14" s="55">
        <v>55000</v>
      </c>
      <c r="H14" s="16"/>
    </row>
    <row r="15" spans="1:8" ht="17" x14ac:dyDescent="0.2">
      <c r="A15" s="45" t="s">
        <v>49</v>
      </c>
      <c r="B15" s="52">
        <v>24000</v>
      </c>
      <c r="C15" s="56">
        <f t="shared" si="0"/>
        <v>8000</v>
      </c>
      <c r="D15" s="52">
        <v>16000</v>
      </c>
      <c r="E15" s="52"/>
      <c r="F15" s="15" t="s">
        <v>28</v>
      </c>
      <c r="G15" s="57">
        <f>SUM(G11:G14)</f>
        <v>9000</v>
      </c>
      <c r="H15" s="16"/>
    </row>
    <row r="16" spans="1:8" ht="19" x14ac:dyDescent="0.2">
      <c r="A16" s="15" t="s">
        <v>8</v>
      </c>
      <c r="B16" s="20">
        <f>+B11+B14+B15</f>
        <v>1164000</v>
      </c>
      <c r="C16" s="20"/>
      <c r="D16" s="20">
        <f>+D11+D14+D15</f>
        <v>1046000</v>
      </c>
      <c r="E16" s="20"/>
      <c r="F16" s="19" t="s">
        <v>75</v>
      </c>
      <c r="G16" s="69">
        <f>G15+G9</f>
        <v>90000</v>
      </c>
      <c r="H16" s="16"/>
    </row>
    <row r="17" spans="1:8" ht="17" x14ac:dyDescent="0.2">
      <c r="A17" s="15" t="s">
        <v>17</v>
      </c>
      <c r="B17" s="20"/>
      <c r="C17" s="20"/>
      <c r="D17" s="20"/>
      <c r="E17" s="20"/>
      <c r="F17" s="16"/>
      <c r="G17" s="16"/>
      <c r="H17" s="16"/>
    </row>
    <row r="18" spans="1:8" ht="17" x14ac:dyDescent="0.2">
      <c r="A18" s="45" t="s">
        <v>60</v>
      </c>
      <c r="B18" s="46">
        <v>40000</v>
      </c>
      <c r="C18" s="51">
        <f t="shared" si="0"/>
        <v>-50000</v>
      </c>
      <c r="D18" s="46">
        <v>90000</v>
      </c>
      <c r="E18" s="46"/>
      <c r="F18" s="16"/>
      <c r="G18" s="16"/>
      <c r="H18" s="16"/>
    </row>
    <row r="19" spans="1:8" ht="17" x14ac:dyDescent="0.2">
      <c r="A19" s="45" t="s">
        <v>59</v>
      </c>
      <c r="B19" s="46">
        <v>52000</v>
      </c>
      <c r="C19" s="51">
        <f t="shared" si="0"/>
        <v>-72000</v>
      </c>
      <c r="D19" s="46">
        <v>124000</v>
      </c>
      <c r="E19" s="46"/>
      <c r="F19" s="16"/>
      <c r="G19" s="16"/>
      <c r="H19" s="16"/>
    </row>
    <row r="20" spans="1:8" ht="19" x14ac:dyDescent="0.2">
      <c r="A20" s="19" t="s">
        <v>18</v>
      </c>
      <c r="B20" s="66">
        <f>+B9+B16+B18+B19</f>
        <v>1900000</v>
      </c>
      <c r="C20" s="66"/>
      <c r="D20" s="66">
        <f>+D9+D16+D18+D19</f>
        <v>1850000</v>
      </c>
      <c r="E20" s="20"/>
      <c r="F20" s="16"/>
      <c r="G20" s="16"/>
      <c r="H20" s="16"/>
    </row>
    <row r="21" spans="1:8" ht="17" x14ac:dyDescent="0.2">
      <c r="A21" s="15" t="s">
        <v>13</v>
      </c>
      <c r="B21" s="15"/>
      <c r="C21" s="15"/>
      <c r="D21" s="15"/>
      <c r="E21" s="15"/>
      <c r="F21" s="16"/>
      <c r="G21" s="16"/>
      <c r="H21" s="16"/>
    </row>
    <row r="22" spans="1:8" s="2" customFormat="1" ht="17" x14ac:dyDescent="0.2">
      <c r="A22" s="15" t="s">
        <v>2</v>
      </c>
      <c r="B22" s="20"/>
      <c r="C22" s="20"/>
      <c r="D22" s="20"/>
      <c r="E22" s="20"/>
      <c r="F22" s="18"/>
      <c r="G22" s="18"/>
      <c r="H22" s="18"/>
    </row>
    <row r="23" spans="1:8" s="2" customFormat="1" ht="17" x14ac:dyDescent="0.2">
      <c r="A23" s="45" t="s">
        <v>61</v>
      </c>
      <c r="B23" s="46">
        <v>110000</v>
      </c>
      <c r="C23" s="58">
        <f t="shared" si="0"/>
        <v>-25000</v>
      </c>
      <c r="D23" s="46">
        <v>135000</v>
      </c>
      <c r="E23" s="46"/>
      <c r="F23" s="18"/>
      <c r="G23" s="18"/>
      <c r="H23" s="18"/>
    </row>
    <row r="24" spans="1:8" ht="17" x14ac:dyDescent="0.2">
      <c r="A24" s="45" t="s">
        <v>19</v>
      </c>
      <c r="B24" s="46">
        <v>320000</v>
      </c>
      <c r="C24" s="59">
        <f t="shared" si="0"/>
        <v>44000</v>
      </c>
      <c r="D24" s="46">
        <v>276000</v>
      </c>
      <c r="E24" s="46"/>
      <c r="F24" s="16"/>
      <c r="G24" s="16"/>
      <c r="H24" s="16"/>
    </row>
    <row r="25" spans="1:8" ht="17" x14ac:dyDescent="0.2">
      <c r="A25" s="45" t="s">
        <v>62</v>
      </c>
      <c r="B25" s="46">
        <v>35000</v>
      </c>
      <c r="C25" s="59">
        <f t="shared" si="0"/>
        <v>21000</v>
      </c>
      <c r="D25" s="46">
        <v>14000</v>
      </c>
      <c r="E25" s="46"/>
      <c r="F25" s="16"/>
      <c r="G25" s="16"/>
      <c r="H25" s="16"/>
    </row>
    <row r="26" spans="1:8" ht="17" x14ac:dyDescent="0.2">
      <c r="A26" s="45" t="s">
        <v>63</v>
      </c>
      <c r="B26" s="46">
        <v>150000</v>
      </c>
      <c r="C26" s="59">
        <f t="shared" si="0"/>
        <v>38000</v>
      </c>
      <c r="D26" s="46">
        <v>112000</v>
      </c>
      <c r="E26" s="46"/>
      <c r="F26" s="16"/>
      <c r="G26" s="16"/>
      <c r="H26" s="16"/>
    </row>
    <row r="27" spans="1:8" ht="17" x14ac:dyDescent="0.2">
      <c r="A27" s="45" t="s">
        <v>72</v>
      </c>
      <c r="B27" s="46">
        <v>16000</v>
      </c>
      <c r="C27" s="59">
        <f t="shared" si="0"/>
        <v>6000</v>
      </c>
      <c r="D27" s="46">
        <v>10000</v>
      </c>
      <c r="E27" s="46"/>
      <c r="F27" s="16"/>
      <c r="G27" s="16"/>
      <c r="H27" s="16"/>
    </row>
    <row r="28" spans="1:8" ht="17" x14ac:dyDescent="0.2">
      <c r="A28" s="45" t="s">
        <v>9</v>
      </c>
      <c r="B28" s="60">
        <v>24000</v>
      </c>
      <c r="C28" s="61">
        <f t="shared" si="0"/>
        <v>10000</v>
      </c>
      <c r="D28" s="60">
        <v>14000</v>
      </c>
      <c r="E28" s="60"/>
      <c r="F28" s="16"/>
      <c r="G28" s="16"/>
      <c r="H28" s="16"/>
    </row>
    <row r="29" spans="1:8" ht="17" x14ac:dyDescent="0.2">
      <c r="A29" s="15" t="s">
        <v>10</v>
      </c>
      <c r="B29" s="20">
        <f>SUM(B23:B28)</f>
        <v>655000</v>
      </c>
      <c r="C29" s="20"/>
      <c r="D29" s="20">
        <f>SUM(D23:D28)</f>
        <v>561000</v>
      </c>
      <c r="E29" s="20"/>
      <c r="F29" s="16"/>
      <c r="G29" s="16"/>
      <c r="H29" s="16"/>
    </row>
    <row r="30" spans="1:8" s="2" customFormat="1" ht="17" x14ac:dyDescent="0.2">
      <c r="A30" s="15" t="s">
        <v>22</v>
      </c>
      <c r="B30" s="20"/>
      <c r="C30" s="20"/>
      <c r="D30" s="20"/>
      <c r="E30" s="20"/>
      <c r="F30" s="18"/>
      <c r="G30" s="18"/>
      <c r="H30" s="18"/>
    </row>
    <row r="31" spans="1:8" s="2" customFormat="1" ht="17" x14ac:dyDescent="0.2">
      <c r="A31" s="45" t="s">
        <v>64</v>
      </c>
      <c r="B31" s="46">
        <v>740000</v>
      </c>
      <c r="C31" s="58">
        <f t="shared" si="0"/>
        <v>-129000</v>
      </c>
      <c r="D31" s="46">
        <v>869000</v>
      </c>
      <c r="E31" s="46"/>
      <c r="F31" s="18"/>
      <c r="G31" s="18"/>
      <c r="H31" s="18"/>
    </row>
    <row r="32" spans="1:8" ht="17" x14ac:dyDescent="0.2">
      <c r="A32" s="45" t="s">
        <v>65</v>
      </c>
      <c r="B32" s="46">
        <v>104000</v>
      </c>
      <c r="C32" s="48">
        <f t="shared" si="0"/>
        <v>20000</v>
      </c>
      <c r="D32" s="46">
        <v>84000</v>
      </c>
      <c r="E32" s="46"/>
      <c r="F32" s="16"/>
      <c r="G32" s="16"/>
      <c r="H32" s="16"/>
    </row>
    <row r="33" spans="1:8" ht="17" x14ac:dyDescent="0.2">
      <c r="A33" s="45" t="s">
        <v>11</v>
      </c>
      <c r="B33" s="46">
        <v>24000</v>
      </c>
      <c r="C33" s="62">
        <f t="shared" si="0"/>
        <v>-6000</v>
      </c>
      <c r="D33" s="46">
        <v>30000</v>
      </c>
      <c r="E33" s="46"/>
      <c r="F33" s="16"/>
      <c r="G33" s="16"/>
      <c r="H33" s="16"/>
    </row>
    <row r="34" spans="1:8" ht="17" x14ac:dyDescent="0.2">
      <c r="A34" s="45" t="s">
        <v>20</v>
      </c>
      <c r="B34" s="46">
        <v>16000</v>
      </c>
      <c r="C34" s="48">
        <f t="shared" si="0"/>
        <v>6000</v>
      </c>
      <c r="D34" s="46">
        <v>10000</v>
      </c>
      <c r="E34" s="46"/>
      <c r="F34" s="16"/>
      <c r="G34" s="16"/>
      <c r="H34" s="16"/>
    </row>
    <row r="35" spans="1:8" ht="17" x14ac:dyDescent="0.2">
      <c r="A35" s="15" t="s">
        <v>23</v>
      </c>
      <c r="B35" s="20">
        <f>SUM(B30:B34)</f>
        <v>884000</v>
      </c>
      <c r="C35" s="20"/>
      <c r="D35" s="20">
        <f>SUM(D30:D34)</f>
        <v>993000</v>
      </c>
      <c r="E35" s="20"/>
      <c r="F35" s="16"/>
      <c r="G35" s="16"/>
      <c r="H35" s="16"/>
    </row>
    <row r="36" spans="1:8" s="2" customFormat="1" ht="17" x14ac:dyDescent="0.2">
      <c r="A36" s="21" t="s">
        <v>21</v>
      </c>
      <c r="B36" s="22"/>
      <c r="C36" s="22"/>
      <c r="D36" s="22"/>
      <c r="E36" s="22"/>
      <c r="F36" s="16"/>
      <c r="G36" s="16"/>
      <c r="H36" s="18"/>
    </row>
    <row r="37" spans="1:8" s="3" customFormat="1" ht="17" x14ac:dyDescent="0.2">
      <c r="A37" s="45" t="s">
        <v>66</v>
      </c>
      <c r="B37" s="46">
        <v>80000</v>
      </c>
      <c r="C37" s="58">
        <f t="shared" si="0"/>
        <v>20000</v>
      </c>
      <c r="D37" s="46">
        <v>60000</v>
      </c>
      <c r="E37" s="46"/>
      <c r="F37" s="16"/>
      <c r="G37" s="16"/>
      <c r="H37" s="22"/>
    </row>
    <row r="38" spans="1:8" ht="17" x14ac:dyDescent="0.2">
      <c r="A38" s="45" t="s">
        <v>48</v>
      </c>
      <c r="B38" s="46">
        <v>175000</v>
      </c>
      <c r="C38" s="58">
        <f t="shared" si="0"/>
        <v>15000</v>
      </c>
      <c r="D38" s="46">
        <v>160000</v>
      </c>
      <c r="E38" s="46"/>
      <c r="F38" s="16"/>
      <c r="G38" s="16"/>
      <c r="H38" s="16"/>
    </row>
    <row r="39" spans="1:8" ht="17" x14ac:dyDescent="0.2">
      <c r="A39" s="45" t="s">
        <v>67</v>
      </c>
      <c r="B39" s="16">
        <v>20000</v>
      </c>
      <c r="C39" s="63">
        <f t="shared" si="0"/>
        <v>4000</v>
      </c>
      <c r="D39" s="16">
        <v>16000</v>
      </c>
      <c r="E39" s="16"/>
      <c r="F39" s="16"/>
      <c r="G39" s="16"/>
      <c r="H39" s="16"/>
    </row>
    <row r="40" spans="1:8" ht="17" x14ac:dyDescent="0.2">
      <c r="A40" s="65" t="s">
        <v>12</v>
      </c>
      <c r="B40" s="46">
        <v>86000</v>
      </c>
      <c r="C40" s="48">
        <f t="shared" si="0"/>
        <v>26000</v>
      </c>
      <c r="D40" s="46">
        <v>60000</v>
      </c>
      <c r="E40" s="46"/>
      <c r="F40" s="16"/>
      <c r="G40" s="16"/>
      <c r="H40" s="16"/>
    </row>
    <row r="41" spans="1:8" ht="17" x14ac:dyDescent="0.2">
      <c r="A41" s="15" t="s">
        <v>68</v>
      </c>
      <c r="B41" s="20">
        <f>SUM(B37:B40)</f>
        <v>361000</v>
      </c>
      <c r="C41" s="20"/>
      <c r="D41" s="20">
        <f>SUM(D37:D40)</f>
        <v>296000</v>
      </c>
      <c r="E41" s="20"/>
      <c r="F41" s="16"/>
      <c r="G41" s="16"/>
      <c r="H41" s="16"/>
    </row>
    <row r="42" spans="1:8" s="2" customFormat="1" ht="20" thickBot="1" x14ac:dyDescent="0.25">
      <c r="A42" s="67" t="s">
        <v>24</v>
      </c>
      <c r="B42" s="68">
        <f>+B41+B35+B29</f>
        <v>1900000</v>
      </c>
      <c r="C42" s="68"/>
      <c r="D42" s="68">
        <f>+D41+D35+D29</f>
        <v>1850000</v>
      </c>
      <c r="E42" s="20"/>
      <c r="F42" s="18"/>
      <c r="G42" s="18"/>
      <c r="H42" s="18"/>
    </row>
    <row r="43" spans="1:8" ht="16" x14ac:dyDescent="0.2">
      <c r="A43" s="70" t="s">
        <v>53</v>
      </c>
      <c r="B43" s="71"/>
      <c r="C43" s="6"/>
    </row>
    <row r="44" spans="1:8" ht="16" x14ac:dyDescent="0.2">
      <c r="A44" s="23"/>
      <c r="B44" s="24">
        <f>B1</f>
        <v>2014</v>
      </c>
      <c r="C44" s="5"/>
    </row>
    <row r="45" spans="1:8" ht="17" x14ac:dyDescent="0.2">
      <c r="A45" s="25" t="s">
        <v>29</v>
      </c>
      <c r="B45" s="26"/>
      <c r="C45" s="5"/>
    </row>
    <row r="46" spans="1:8" ht="17" x14ac:dyDescent="0.2">
      <c r="A46" s="27" t="s">
        <v>45</v>
      </c>
      <c r="B46" s="28">
        <f>+'Projected FS'!G16</f>
        <v>90000</v>
      </c>
      <c r="C46" s="7"/>
    </row>
    <row r="47" spans="1:8" ht="34" x14ac:dyDescent="0.2">
      <c r="A47" s="29" t="s">
        <v>34</v>
      </c>
      <c r="B47" s="30"/>
      <c r="C47" s="5"/>
    </row>
    <row r="48" spans="1:8" ht="17" x14ac:dyDescent="0.2">
      <c r="A48" s="27" t="s">
        <v>46</v>
      </c>
      <c r="B48" s="28">
        <f>+'Projected FS'!G6</f>
        <v>100000</v>
      </c>
      <c r="C48" s="7"/>
    </row>
    <row r="49" spans="1:6" ht="17" x14ac:dyDescent="0.2">
      <c r="A49" s="27" t="s">
        <v>35</v>
      </c>
      <c r="B49" s="28">
        <f>-'Projected FS'!G13</f>
        <v>4000</v>
      </c>
      <c r="C49" s="7"/>
    </row>
    <row r="50" spans="1:6" ht="34" x14ac:dyDescent="0.2">
      <c r="A50" s="27" t="s">
        <v>71</v>
      </c>
      <c r="B50" s="28">
        <f>-'Projected FS'!G14</f>
        <v>-55000</v>
      </c>
      <c r="C50" s="7"/>
    </row>
    <row r="51" spans="1:6" ht="18" thickBot="1" x14ac:dyDescent="0.25">
      <c r="A51" s="27" t="s">
        <v>65</v>
      </c>
      <c r="B51" s="28">
        <f>+G8</f>
        <v>20000</v>
      </c>
      <c r="C51" s="7"/>
      <c r="F51" s="9" t="s">
        <v>78</v>
      </c>
    </row>
    <row r="52" spans="1:6" ht="18" thickBot="1" x14ac:dyDescent="0.25">
      <c r="A52" s="27" t="s">
        <v>70</v>
      </c>
      <c r="B52" s="28">
        <f>-'Projected FS'!G11-'Projected FS'!G12</f>
        <v>42000</v>
      </c>
      <c r="F52" s="10">
        <f>SUM(B46:B52)</f>
        <v>201000</v>
      </c>
    </row>
    <row r="53" spans="1:6" ht="17" x14ac:dyDescent="0.2">
      <c r="A53" s="29" t="s">
        <v>30</v>
      </c>
      <c r="B53" s="31"/>
      <c r="C53" s="5"/>
    </row>
    <row r="54" spans="1:6" ht="17" x14ac:dyDescent="0.2">
      <c r="A54" s="27" t="s">
        <v>14</v>
      </c>
      <c r="B54" s="32">
        <f>-C4</f>
        <v>-20000</v>
      </c>
      <c r="C54" s="7"/>
    </row>
    <row r="55" spans="1:6" ht="17" x14ac:dyDescent="0.2">
      <c r="A55" s="27" t="str">
        <f>+A5</f>
        <v>Γραμμάτια Επιταγές Εισπρακτέες</v>
      </c>
      <c r="B55" s="32">
        <f>-C5</f>
        <v>-10000</v>
      </c>
      <c r="C55" s="7"/>
    </row>
    <row r="56" spans="1:6" ht="17" x14ac:dyDescent="0.2">
      <c r="A56" s="27" t="s">
        <v>36</v>
      </c>
      <c r="B56" s="32">
        <f>-C6</f>
        <v>20000</v>
      </c>
      <c r="C56" s="7"/>
    </row>
    <row r="57" spans="1:6" ht="17" x14ac:dyDescent="0.2">
      <c r="A57" s="27" t="str">
        <f>+A8</f>
        <v>Μεταβατικοί Ενεργητικού</v>
      </c>
      <c r="B57" s="32">
        <f>-C8</f>
        <v>-4000</v>
      </c>
      <c r="C57" s="7"/>
    </row>
    <row r="58" spans="1:6" ht="17" x14ac:dyDescent="0.2">
      <c r="A58" s="29" t="s">
        <v>31</v>
      </c>
      <c r="B58" s="31"/>
      <c r="C58" s="5"/>
    </row>
    <row r="59" spans="1:6" ht="17" x14ac:dyDescent="0.2">
      <c r="A59" s="27" t="str">
        <f>+A24</f>
        <v>Λογαριασμοί πληρωτέοι, σε πιστωτές προμηθευτές</v>
      </c>
      <c r="B59" s="33">
        <f>+C24</f>
        <v>44000</v>
      </c>
      <c r="C59" s="7"/>
    </row>
    <row r="60" spans="1:6" ht="17" x14ac:dyDescent="0.2">
      <c r="A60" s="27" t="str">
        <f>+A25</f>
        <v>Υποχρεώσεις από φόρους</v>
      </c>
      <c r="B60" s="33">
        <f>+C25</f>
        <v>21000</v>
      </c>
      <c r="C60" s="7"/>
    </row>
    <row r="61" spans="1:6" ht="17" x14ac:dyDescent="0.2">
      <c r="A61" s="27" t="str">
        <f>+A26</f>
        <v>Γραμμάτια και Επιταγές Πληρωτέες</v>
      </c>
      <c r="B61" s="33">
        <f>+C26</f>
        <v>38000</v>
      </c>
      <c r="C61" s="7"/>
    </row>
    <row r="62" spans="1:6" ht="17" x14ac:dyDescent="0.2">
      <c r="A62" s="27" t="str">
        <f>+A27</f>
        <v>Μετβατικοί Παθητικού</v>
      </c>
      <c r="B62" s="33">
        <f>+C27</f>
        <v>6000</v>
      </c>
      <c r="C62" s="7"/>
    </row>
    <row r="63" spans="1:6" ht="17" x14ac:dyDescent="0.2">
      <c r="A63" s="27" t="s">
        <v>73</v>
      </c>
      <c r="B63" s="34">
        <f>+C28+C33</f>
        <v>4000</v>
      </c>
      <c r="C63" s="7"/>
    </row>
    <row r="64" spans="1:6" ht="17" x14ac:dyDescent="0.2">
      <c r="A64" s="35" t="s">
        <v>37</v>
      </c>
      <c r="B64" s="36">
        <f>SUM(B46:B63)</f>
        <v>300000</v>
      </c>
      <c r="C64" s="8"/>
    </row>
    <row r="65" spans="1:6" ht="17" x14ac:dyDescent="0.2">
      <c r="A65" s="25" t="s">
        <v>32</v>
      </c>
      <c r="B65" s="26">
        <f>B1</f>
        <v>2014</v>
      </c>
      <c r="C65" s="5"/>
    </row>
    <row r="66" spans="1:6" ht="17" x14ac:dyDescent="0.2">
      <c r="A66" s="37" t="str">
        <f>+A11</f>
        <v>Άυλα Πάγια</v>
      </c>
      <c r="B66" s="38">
        <f>-C11</f>
        <v>-10000</v>
      </c>
      <c r="C66" s="7"/>
    </row>
    <row r="67" spans="1:6" ht="17" x14ac:dyDescent="0.2">
      <c r="A67" s="27" t="str">
        <f>+A12</f>
        <v>Ενσώματα Πάγια</v>
      </c>
      <c r="B67" s="39">
        <f>-C12</f>
        <v>-200000</v>
      </c>
      <c r="C67" s="7"/>
    </row>
    <row r="68" spans="1:6" ht="17" x14ac:dyDescent="0.2">
      <c r="A68" s="27" t="str">
        <f>+A19</f>
        <v xml:space="preserve">Συμμετοχές  </v>
      </c>
      <c r="B68" s="39">
        <f>-C19</f>
        <v>72000</v>
      </c>
      <c r="C68" s="7"/>
    </row>
    <row r="69" spans="1:6" ht="17" x14ac:dyDescent="0.2">
      <c r="A69" s="27" t="str">
        <f>+A15</f>
        <v>Ακινητοποιήσεις υπο εκτέλεση</v>
      </c>
      <c r="B69" s="39">
        <f>-C15</f>
        <v>-8000</v>
      </c>
      <c r="C69" s="7"/>
    </row>
    <row r="70" spans="1:6" ht="17" x14ac:dyDescent="0.2">
      <c r="A70" s="27" t="str">
        <f>+A18</f>
        <v>Χρεόγρφα Διακρατούμενα στη Λήξη - Επενδύσεις</v>
      </c>
      <c r="B70" s="39">
        <f>-C18</f>
        <v>50000</v>
      </c>
      <c r="C70" s="7"/>
    </row>
    <row r="71" spans="1:6" ht="17" x14ac:dyDescent="0.2">
      <c r="A71" s="27" t="str">
        <f>+A7</f>
        <v>Χρεόγραφα Trading &amp; AFS</v>
      </c>
      <c r="B71" s="39">
        <f>-C7</f>
        <v>-20000</v>
      </c>
      <c r="C71" s="7"/>
    </row>
    <row r="72" spans="1:6" ht="17" x14ac:dyDescent="0.2">
      <c r="A72" s="35" t="s">
        <v>38</v>
      </c>
      <c r="B72" s="36">
        <f>SUM(B66:B71)</f>
        <v>-116000</v>
      </c>
      <c r="C72" s="8"/>
    </row>
    <row r="73" spans="1:6" ht="17" x14ac:dyDescent="0.2">
      <c r="A73" s="25" t="s">
        <v>33</v>
      </c>
      <c r="B73" s="26"/>
      <c r="C73" s="5"/>
    </row>
    <row r="74" spans="1:6" ht="17" x14ac:dyDescent="0.2">
      <c r="A74" s="37" t="s">
        <v>74</v>
      </c>
      <c r="B74" s="40">
        <f>+C23+C31</f>
        <v>-154000</v>
      </c>
      <c r="C74" s="7"/>
    </row>
    <row r="75" spans="1:6" ht="18" thickBot="1" x14ac:dyDescent="0.25">
      <c r="A75" s="27" t="s">
        <v>47</v>
      </c>
      <c r="B75" s="41">
        <f>+C37+C38</f>
        <v>35000</v>
      </c>
      <c r="C75" s="7"/>
      <c r="F75" s="9" t="s">
        <v>78</v>
      </c>
    </row>
    <row r="76" spans="1:6" ht="35" thickBot="1" x14ac:dyDescent="0.25">
      <c r="A76" s="27" t="s">
        <v>79</v>
      </c>
      <c r="B76" s="42">
        <f>-F52+C39+C40+C34+C32-C13</f>
        <v>-45000</v>
      </c>
      <c r="F76" s="11">
        <f>+F78-B75-B74-B72-B64</f>
        <v>-45000</v>
      </c>
    </row>
    <row r="77" spans="1:6" ht="18" thickBot="1" x14ac:dyDescent="0.25">
      <c r="A77" s="35" t="s">
        <v>39</v>
      </c>
      <c r="B77" s="36">
        <f>SUM(B74:B76)</f>
        <v>-164000</v>
      </c>
      <c r="C77" s="8"/>
      <c r="F77" s="9" t="s">
        <v>78</v>
      </c>
    </row>
    <row r="78" spans="1:6" ht="33" customHeight="1" x14ac:dyDescent="0.2">
      <c r="A78" s="35" t="s">
        <v>40</v>
      </c>
      <c r="B78" s="36">
        <f>+B77+B72+B64</f>
        <v>20000</v>
      </c>
      <c r="C78" s="8"/>
      <c r="F78" s="12">
        <f>+C3</f>
        <v>20000</v>
      </c>
    </row>
    <row r="79" spans="1:6" ht="17" x14ac:dyDescent="0.2">
      <c r="A79" s="35" t="s">
        <v>41</v>
      </c>
      <c r="B79" s="36">
        <f>+D3</f>
        <v>80000</v>
      </c>
      <c r="C79" s="8"/>
      <c r="F79" s="13">
        <f>+'Projected FS'!D3</f>
        <v>80000</v>
      </c>
    </row>
    <row r="80" spans="1:6" ht="18" thickBot="1" x14ac:dyDescent="0.25">
      <c r="A80" s="43" t="s">
        <v>42</v>
      </c>
      <c r="B80" s="44">
        <f>+B79+B78</f>
        <v>100000</v>
      </c>
      <c r="C80" s="8"/>
      <c r="D80" s="4"/>
      <c r="E80" s="4"/>
      <c r="F80" s="14">
        <f>+F79+F78</f>
        <v>100000</v>
      </c>
    </row>
  </sheetData>
  <mergeCells count="1">
    <mergeCell ref="A43:B43"/>
  </mergeCells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Projected FS</vt:lpstr>
      <vt:lpstr>'Projected FS'!Print_Area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Konstantinos Liapis</cp:lastModifiedBy>
  <cp:lastPrinted>2014-12-18T13:28:54Z</cp:lastPrinted>
  <dcterms:created xsi:type="dcterms:W3CDTF">2012-11-17T07:26:13Z</dcterms:created>
  <dcterms:modified xsi:type="dcterms:W3CDTF">2024-04-09T15:13:57Z</dcterms:modified>
</cp:coreProperties>
</file>