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18CCEA4E-0FBA-423F-9495-A3F76FAA729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S28" i="1" l="1"/>
  <c r="W8" i="1"/>
  <c r="V8" i="1"/>
  <c r="U10" i="1"/>
  <c r="V10" i="1" s="1"/>
  <c r="R8" i="1"/>
  <c r="O8" i="1"/>
  <c r="Q8" i="1" s="1"/>
  <c r="S8" i="1" s="1"/>
  <c r="K8" i="1"/>
  <c r="D8" i="1"/>
  <c r="G8" i="1" s="1"/>
  <c r="N10" i="1"/>
  <c r="O10" i="1" s="1"/>
  <c r="C10" i="1"/>
  <c r="D10" i="1" s="1"/>
  <c r="P6" i="1" l="1"/>
  <c r="W6" i="1" s="1"/>
  <c r="J8" i="1"/>
  <c r="I6" i="1" s="1"/>
  <c r="F6" i="1"/>
  <c r="F10" i="1" l="1"/>
  <c r="W24" i="1"/>
  <c r="W10" i="1"/>
  <c r="U27" i="1" s="1"/>
  <c r="W27" i="1"/>
  <c r="R6" i="1"/>
  <c r="P10" i="1"/>
  <c r="Q10" i="1" s="1"/>
  <c r="K6" i="1"/>
  <c r="W25" i="1" s="1"/>
  <c r="I10" i="1"/>
  <c r="J10" i="1" s="1"/>
  <c r="R10" i="1" l="1"/>
  <c r="W26" i="1"/>
  <c r="W28" i="1" s="1"/>
  <c r="G10" i="1"/>
  <c r="U24" i="1"/>
  <c r="K10" i="1"/>
  <c r="L8" i="1"/>
  <c r="L10" i="1" l="1"/>
  <c r="U25" i="1"/>
  <c r="S10" i="1"/>
  <c r="U26" i="1"/>
  <c r="U28" i="1" s="1"/>
</calcChain>
</file>

<file path=xl/sharedStrings.xml><?xml version="1.0" encoding="utf-8"?>
<sst xmlns="http://schemas.openxmlformats.org/spreadsheetml/2006/main" count="52" uniqueCount="44">
  <si>
    <t>ΕΣΟΔΑ</t>
  </si>
  <si>
    <t>ΜΙΚΤΟ ΚΕΡΔΟΣ</t>
  </si>
  <si>
    <t xml:space="preserve">ΣΥΝΟΛΙΚΑ </t>
  </si>
  <si>
    <t>ΕΤΟΣ</t>
  </si>
  <si>
    <t>Α</t>
  </si>
  <si>
    <t>Β</t>
  </si>
  <si>
    <t>Γ</t>
  </si>
  <si>
    <t>ΑΝΑΜΟΡΦΩΣΗ</t>
  </si>
  <si>
    <t>ΚΟΣΤΟΣ ΚΑΤΑΣΚΕΥΗΣ</t>
  </si>
  <si>
    <t xml:space="preserve">1. Γίνεται ο αρχικός προϋπογισμός του έργου (Έσοδα, Κόστος Κατασκευής, άρα και Μικτό Κέρδος, ως ποσό και %) </t>
  </si>
  <si>
    <t xml:space="preserve">2. Για το πρώτο έτος κατασκευής (που μπορεί να μην είναι δωδεκάμηνο) υπολογίζεται το Κόστος Κατασκευής  </t>
  </si>
  <si>
    <t>3. Με βάση το Κόστος Κατασκευής και το % Μικτού Κέρδους υπολογίζονται τα Έσοδα και το Μικτό Κέρδος</t>
  </si>
  <si>
    <t xml:space="preserve">4. Σε κάθε επόμενο έτος, υπολογίζεται καταρχήν το ΣΥΝΟΛΙΚΟ Κόστος Κατασκευής από την έναρξη του Έργου </t>
  </si>
  <si>
    <t xml:space="preserve">5. Με βάση το ΣΥΝΟΛΙΚΟ Κόστος Κατασκευής και το % Μικτού Κέρδους υπολογίζονται τα ΣΥΝΟΛΙΚΑ Έσοδα και το ΣΥΝΟΛΙΚΟ Μικτό Κέρδος </t>
  </si>
  <si>
    <t>ΠΡΟΣΟΧΗ: Μπορεί στο Β ή οποιοδήποτε επόμενο έτος να τροποιηθούν οι εκτιμήσεις ή να λάβει πρόσθετο έργο η κατασκευαστική εταιρεία</t>
  </si>
  <si>
    <t>Αν συμβεί κάτι τέτοιο το πιο πιθανό είναι να τροποποιηθεί το % Μικτού Κέρδους</t>
  </si>
  <si>
    <t xml:space="preserve">7. Σε κάθε επόμενο έτος πχ Γ΄, Δ', ακολουθούνται ΑΚΡΙΒΩΣ τα βήματα 4 και 5, ενώ οι ΑΦΑΙΡΕΣΕΙΣ αφορούν ολόκληργη την προηγούμενη περίοδο </t>
  </si>
  <si>
    <t xml:space="preserve">6. Από το ΣΥΝΟΛΙΚΟ Κόστος Κατασκευής και τα ΣΥΝΟΛΙΚΑ Έσοδα ΑΦΑΙΡΟΥΝΤΑΙ τα μεγέθη του Α΄ έτους και προκύπτουν αυτά του Β΄έτους </t>
  </si>
  <si>
    <t>Κατά τα ΔΛΠ ο υπολογισμός των εόδων και του κέρδους κατά την περίοδο κατασκευής του έργου υπολογίζονται ως εξής:</t>
  </si>
  <si>
    <t>ΔΕΔΟΜΕΝΑ ΕΡΓΟΥ - ΠΕΡΙΠΤΩΣΗ Α'</t>
  </si>
  <si>
    <t xml:space="preserve">Συνεπώς τα ποσοστά  Κόστους Κατασκευής/ΚΚ είναι 80% (800/1.000) και Μικτού Κέρδους/ΜΚ είναι 20% (200/1.000) - στήλη D </t>
  </si>
  <si>
    <t>Τα αρχικά Έσοδα (βάσει συμβολαίου) είναι 1.000€ και το εκτιμώμενο Κόστος Κατασκευής 800€, με διάρκεια 4 έτη - στήλη C</t>
  </si>
  <si>
    <t>Α' ΕΤΟΣ</t>
  </si>
  <si>
    <t>Υπολογίζεται (στο Λογιστήριο) το Κόστος Κατασκευής - ΕΣΤΩ 180€. (Αυτό το δεδομένο είναι επαρκές για να υπολογιστούν τα έσοδα και το ΜΚ)</t>
  </si>
  <si>
    <t xml:space="preserve">Υπολογίζεται (στο Λογιστήριο) το Κόστος Κατασκευής Α+Β ετών  (ΕΣΤΩ 520€). </t>
  </si>
  <si>
    <t>Β' ΕΤΟΣ</t>
  </si>
  <si>
    <t xml:space="preserve">Οπότε για το Β' έτος προκύπτουν μεγέθη για τα Έσοδα (650-225=425), το Κόστος (520-180=340) 80% και το Μικτό Κέρδος (130-45=85) 20% </t>
  </si>
  <si>
    <t>Γ' ΕΤΟΣ</t>
  </si>
  <si>
    <t>Τροποίηση εκτιμήσεων (αύξηση Εσόδων = πρόσθετο έργο &amp; αύξηση κόστους, όχι όμως με τον ίδιο συντελεστή Κέρδους 20%)</t>
  </si>
  <si>
    <t>Προκύπτει νέος συντελεστής Κόστους 85% και Κέρδους 15 %</t>
  </si>
  <si>
    <t>Ακολουθούμε τα βήματα Νο 7 ανωτέρω</t>
  </si>
  <si>
    <t>Α+Β</t>
  </si>
  <si>
    <t>Α+Β+Γ</t>
  </si>
  <si>
    <t>Α+Β+Γ+Δ</t>
  </si>
  <si>
    <t>Δ</t>
  </si>
  <si>
    <t>Με βάση τα ποσοστά (80% και 20%) υπολογίζονται τα έσοδα (180 / 80% = 225) και το Μικτό Κέρδος (225-180=45 &amp; επιβεβαίωση 225*20%=45)</t>
  </si>
  <si>
    <t>Με βάση τα ποσοστά (80% και 20%) υπολογίζονται τα έσοδα (520/ 80% = 650) και το Μικτό Κέρδος (650-520=130 &amp; επιβεβαίωση 650*20%=130)</t>
  </si>
  <si>
    <t>Για τα μεγέθη αυτά που αφορούν τη διετία (Α' και Β' έτος) πρέπει να ακολουθηθεί το βήμα 6 ανωτέρω</t>
  </si>
  <si>
    <t>ΤΑ ΣΥΝΟΛΙΚΑ ΚΕΡΔΗ ΠΕΡΙΟΔΟΥ ΕΊΝΑΙ ΟΣΑ ΥΠΟΛΟΓΙΖΟΝΤΑΙ ΜΕ ΤΑ ΣΥΝΟΛΙΚΑ ΤΕΛΙΚΑ ΜΕΓΕΘΗ (140 ΑΝΩΤΕΡΩ = =45=85+20-10)</t>
  </si>
  <si>
    <t>A</t>
  </si>
  <si>
    <t>B</t>
  </si>
  <si>
    <t>ΚΕΡΔΗ</t>
  </si>
  <si>
    <t>ΚΟΣΤΟΣ</t>
  </si>
  <si>
    <t>ΕΡΓΟ - ΠΕΡΙΠΤΩΣΗ Β'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</si>
</sst>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9" fontId="0" fillId="0" borderId="0" xfId="2" applyFont="1"/>
    <xf numFmtId="165" fontId="0" fillId="0" borderId="0" xfId="1" applyNumberFormat="1" applyFont="1"/>
    <xf numFmtId="9" fontId="0" fillId="0" borderId="0" xfId="0" applyNumberFormat="1"/>
    <xf numFmtId="0" fontId="0" fillId="2" borderId="0" xfId="0" applyFill="1"/>
    <xf numFmtId="9" fontId="0" fillId="2" borderId="0" xfId="0" applyNumberFormat="1" applyFill="1"/>
    <xf numFmtId="165" fontId="2" fillId="0" borderId="0" xfId="1" applyNumberFormat="1" applyFont="1"/>
    <xf numFmtId="0" fontId="3" fillId="0" borderId="0" xfId="0" applyFont="1"/>
    <xf numFmtId="0" fontId="4" fillId="0" borderId="0" xfId="0" applyFont="1"/>
    <xf numFmtId="165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1" xfId="0" applyFont="1" applyBorder="1"/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9" fontId="0" fillId="3" borderId="0" xfId="2" applyFont="1" applyFill="1"/>
    <xf numFmtId="165" fontId="0" fillId="0" borderId="2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0" fillId="0" borderId="0" xfId="0" applyNumberFormat="1"/>
    <xf numFmtId="165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/>
    <xf numFmtId="165" fontId="0" fillId="4" borderId="0" xfId="1" applyNumberFormat="1" applyFont="1" applyFill="1"/>
    <xf numFmtId="165" fontId="3" fillId="0" borderId="0" xfId="1" applyNumberFormat="1" applyFont="1" applyAlignment="1">
      <alignment horizontal="center"/>
    </xf>
    <xf numFmtId="0" fontId="2" fillId="0" borderId="0" xfId="0" applyFont="1"/>
    <xf numFmtId="165" fontId="2" fillId="0" borderId="1" xfId="1" applyNumberFormat="1" applyFont="1" applyBorder="1"/>
    <xf numFmtId="165" fontId="4" fillId="0" borderId="0" xfId="1" applyNumberFormat="1" applyFont="1"/>
    <xf numFmtId="1" fontId="3" fillId="0" borderId="0" xfId="0" applyNumberFormat="1" applyFont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0" fillId="0" borderId="5" xfId="0" applyNumberFormat="1" applyBorder="1"/>
    <xf numFmtId="165" fontId="4" fillId="0" borderId="5" xfId="0" applyNumberFormat="1" applyFont="1" applyBorder="1"/>
    <xf numFmtId="165" fontId="0" fillId="0" borderId="0" xfId="0" applyNumberFormat="1" applyBorder="1"/>
    <xf numFmtId="0" fontId="0" fillId="0" borderId="5" xfId="0" applyBorder="1"/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workbookViewId="0">
      <selection activeCell="U19" sqref="U19"/>
    </sheetView>
  </sheetViews>
  <sheetFormatPr defaultRowHeight="14.4" x14ac:dyDescent="0.3"/>
  <cols>
    <col min="2" max="2" width="22" customWidth="1"/>
    <col min="3" max="3" width="11.5546875" style="2" customWidth="1"/>
    <col min="4" max="4" width="4.5546875" bestFit="1" customWidth="1"/>
    <col min="5" max="5" width="1.88671875" customWidth="1"/>
    <col min="6" max="6" width="10.77734375" style="13" bestFit="1" customWidth="1"/>
    <col min="7" max="7" width="4.5546875" bestFit="1" customWidth="1"/>
    <col min="8" max="8" width="1.33203125" customWidth="1"/>
    <col min="9" max="9" width="10.77734375" bestFit="1" customWidth="1"/>
    <col min="10" max="10" width="4.5546875" bestFit="1" customWidth="1"/>
    <col min="11" max="11" width="8.109375" customWidth="1"/>
    <col min="12" max="12" width="5.33203125" customWidth="1"/>
    <col min="13" max="13" width="1.88671875" style="2" customWidth="1"/>
    <col min="14" max="14" width="9.5546875" customWidth="1"/>
    <col min="15" max="15" width="4.5546875" customWidth="1"/>
    <col min="16" max="16" width="10.77734375" bestFit="1" customWidth="1"/>
    <col min="17" max="17" width="5.21875" customWidth="1"/>
    <col min="18" max="18" width="10.77734375" bestFit="1" customWidth="1"/>
    <col min="20" max="20" width="2.33203125" customWidth="1"/>
    <col min="21" max="21" width="10.77734375" bestFit="1" customWidth="1"/>
    <col min="22" max="22" width="5.44140625" customWidth="1"/>
    <col min="24" max="24" width="2.88671875" customWidth="1"/>
  </cols>
  <sheetData>
    <row r="1" spans="2:24" ht="15" thickBot="1" x14ac:dyDescent="0.35"/>
    <row r="2" spans="2:24" ht="15" thickBot="1" x14ac:dyDescent="0.35">
      <c r="B2" s="12" t="s">
        <v>43</v>
      </c>
      <c r="C2" s="9" t="s">
        <v>2</v>
      </c>
      <c r="D2" s="10"/>
      <c r="E2" s="11"/>
      <c r="F2" s="10" t="s">
        <v>3</v>
      </c>
      <c r="G2" s="10"/>
      <c r="H2" s="11"/>
      <c r="I2" s="10" t="s">
        <v>3</v>
      </c>
      <c r="J2" s="10"/>
      <c r="K2" s="10"/>
      <c r="M2" s="11"/>
      <c r="N2" s="9" t="s">
        <v>3</v>
      </c>
      <c r="O2" s="9"/>
      <c r="T2" s="11"/>
      <c r="X2" s="11"/>
    </row>
    <row r="3" spans="2:24" x14ac:dyDescent="0.3">
      <c r="C3" s="9"/>
      <c r="D3" s="10"/>
      <c r="E3" s="11"/>
      <c r="F3" s="10" t="s">
        <v>4</v>
      </c>
      <c r="G3" s="10"/>
      <c r="H3" s="11"/>
      <c r="I3" s="10" t="s">
        <v>5</v>
      </c>
      <c r="J3" s="10"/>
      <c r="K3" s="10"/>
      <c r="M3" s="11"/>
      <c r="N3" s="9" t="s">
        <v>6</v>
      </c>
      <c r="O3" s="9"/>
      <c r="T3" s="11"/>
      <c r="X3" s="11"/>
    </row>
    <row r="4" spans="2:24" x14ac:dyDescent="0.3">
      <c r="C4" s="9"/>
      <c r="D4" s="10"/>
      <c r="E4" s="11"/>
      <c r="F4" s="14"/>
      <c r="G4" s="10"/>
      <c r="H4" s="11"/>
      <c r="I4" s="10"/>
      <c r="J4" s="10"/>
      <c r="K4" s="10"/>
      <c r="M4" s="11"/>
      <c r="N4" s="9" t="s">
        <v>7</v>
      </c>
      <c r="O4" s="9"/>
      <c r="T4" s="11"/>
      <c r="X4" s="11"/>
    </row>
    <row r="5" spans="2:24" ht="15" thickBot="1" x14ac:dyDescent="0.35">
      <c r="E5" s="4"/>
      <c r="F5" s="10" t="s">
        <v>4</v>
      </c>
      <c r="H5" s="4"/>
      <c r="I5" s="10" t="s">
        <v>31</v>
      </c>
      <c r="J5" s="10"/>
      <c r="K5" s="10" t="s">
        <v>5</v>
      </c>
      <c r="L5" s="10"/>
      <c r="M5" s="11"/>
      <c r="N5" s="9"/>
      <c r="O5" s="9"/>
      <c r="P5" s="10" t="s">
        <v>32</v>
      </c>
      <c r="Q5" s="10"/>
      <c r="R5" s="10" t="s">
        <v>6</v>
      </c>
      <c r="T5" s="11"/>
      <c r="U5" s="10" t="s">
        <v>33</v>
      </c>
      <c r="W5" s="10" t="s">
        <v>34</v>
      </c>
      <c r="X5" s="11"/>
    </row>
    <row r="6" spans="2:24" ht="15" thickBot="1" x14ac:dyDescent="0.35">
      <c r="B6" t="s">
        <v>0</v>
      </c>
      <c r="C6" s="2">
        <v>5000</v>
      </c>
      <c r="E6" s="4"/>
      <c r="F6" s="28">
        <f>F8/G8</f>
        <v>1315.7894736842104</v>
      </c>
      <c r="H6" s="4"/>
      <c r="I6" s="28">
        <f>I8/J8</f>
        <v>2763.1578947368421</v>
      </c>
      <c r="J6" s="7"/>
      <c r="K6" s="24">
        <f>I6-F6</f>
        <v>1447.3684210526317</v>
      </c>
      <c r="M6" s="4"/>
      <c r="N6" s="18">
        <v>6000</v>
      </c>
      <c r="O6" s="16"/>
      <c r="P6" s="24">
        <f>P8/Q8</f>
        <v>4421.0526315789475</v>
      </c>
      <c r="R6" s="32">
        <f>P6-I6</f>
        <v>1657.8947368421054</v>
      </c>
      <c r="T6" s="4"/>
      <c r="U6" s="2">
        <v>5800</v>
      </c>
      <c r="W6" s="20">
        <f>U6-P6</f>
        <v>1378.9473684210525</v>
      </c>
      <c r="X6" s="4"/>
    </row>
    <row r="7" spans="2:24" ht="15" thickBot="1" x14ac:dyDescent="0.35">
      <c r="E7" s="4"/>
      <c r="H7" s="4"/>
      <c r="I7" s="15"/>
      <c r="K7" s="15"/>
      <c r="M7" s="4"/>
      <c r="N7" s="19"/>
      <c r="O7" s="16"/>
      <c r="T7" s="4"/>
      <c r="U7" s="2"/>
      <c r="X7" s="4"/>
    </row>
    <row r="8" spans="2:24" ht="15" thickBot="1" x14ac:dyDescent="0.35">
      <c r="B8" t="s">
        <v>8</v>
      </c>
      <c r="C8" s="6">
        <v>3800</v>
      </c>
      <c r="D8" s="17">
        <f>C8/C6</f>
        <v>0.76</v>
      </c>
      <c r="E8" s="5"/>
      <c r="F8" s="29">
        <v>1000</v>
      </c>
      <c r="G8" s="1">
        <f>D8</f>
        <v>0.76</v>
      </c>
      <c r="H8" s="5"/>
      <c r="I8" s="29">
        <v>2100</v>
      </c>
      <c r="J8" s="1">
        <f>G8</f>
        <v>0.76</v>
      </c>
      <c r="K8" s="30">
        <f>I8-F8</f>
        <v>1100</v>
      </c>
      <c r="L8" s="1">
        <f>K8/K6</f>
        <v>0.7599999999999999</v>
      </c>
      <c r="M8" s="5"/>
      <c r="N8" s="31">
        <v>4750</v>
      </c>
      <c r="O8" s="17">
        <f>N8/N6</f>
        <v>0.79166666666666663</v>
      </c>
      <c r="P8" s="29">
        <v>3500</v>
      </c>
      <c r="Q8" s="1">
        <f>O8</f>
        <v>0.79166666666666663</v>
      </c>
      <c r="R8" s="6">
        <f>P8-I8</f>
        <v>1400</v>
      </c>
      <c r="S8" s="3">
        <f>Q8</f>
        <v>0.79166666666666663</v>
      </c>
      <c r="T8" s="5"/>
      <c r="U8" s="26">
        <v>4650</v>
      </c>
      <c r="V8" s="3">
        <f>U8/U6</f>
        <v>0.80172413793103448</v>
      </c>
      <c r="W8" s="20">
        <f>U8-P8</f>
        <v>1150</v>
      </c>
      <c r="X8" s="5"/>
    </row>
    <row r="9" spans="2:24" x14ac:dyDescent="0.3">
      <c r="E9" s="4"/>
      <c r="H9" s="4"/>
      <c r="M9" s="4"/>
      <c r="N9" s="16"/>
      <c r="O9" s="16"/>
      <c r="T9" s="4"/>
      <c r="X9" s="4"/>
    </row>
    <row r="10" spans="2:24" x14ac:dyDescent="0.3">
      <c r="B10" t="s">
        <v>1</v>
      </c>
      <c r="C10" s="2">
        <f>C6-C8</f>
        <v>1200</v>
      </c>
      <c r="D10" s="17">
        <f>C10/C6</f>
        <v>0.24</v>
      </c>
      <c r="E10" s="4"/>
      <c r="F10" s="22">
        <f>F6-F8</f>
        <v>315.78947368421041</v>
      </c>
      <c r="G10" s="1">
        <f>F10/F6</f>
        <v>0.23999999999999994</v>
      </c>
      <c r="H10" s="4"/>
      <c r="I10" s="2">
        <f>I6-I8</f>
        <v>663.15789473684208</v>
      </c>
      <c r="J10" s="1">
        <f>I10/I6</f>
        <v>0.24</v>
      </c>
      <c r="K10" s="23">
        <f>K6-K8</f>
        <v>347.36842105263167</v>
      </c>
      <c r="L10" s="1">
        <f>K10/K6</f>
        <v>0.24000000000000005</v>
      </c>
      <c r="M10" s="4"/>
      <c r="N10" s="16">
        <f>N6-N8</f>
        <v>1250</v>
      </c>
      <c r="O10" s="17">
        <f>N10/N6</f>
        <v>0.20833333333333334</v>
      </c>
      <c r="P10" s="2">
        <f>P6-P8</f>
        <v>921.05263157894751</v>
      </c>
      <c r="Q10" s="1">
        <f>P10/P6</f>
        <v>0.20833333333333337</v>
      </c>
      <c r="R10" s="21">
        <f>R6-R8</f>
        <v>257.89473684210543</v>
      </c>
      <c r="S10" s="1">
        <f>R10/R6</f>
        <v>0.15555555555555564</v>
      </c>
      <c r="T10" s="4"/>
      <c r="U10" s="21">
        <f>U6-U8</f>
        <v>1150</v>
      </c>
      <c r="V10" s="1">
        <f>U10/U6</f>
        <v>0.19827586206896552</v>
      </c>
      <c r="W10" s="21">
        <f>W6-W8</f>
        <v>228.94736842105249</v>
      </c>
      <c r="X10" s="4"/>
    </row>
    <row r="11" spans="2:24" x14ac:dyDescent="0.3">
      <c r="E11" s="4"/>
      <c r="H11" s="4"/>
      <c r="M11" s="4"/>
      <c r="N11" s="2"/>
      <c r="O11" s="2"/>
      <c r="T11" s="4"/>
      <c r="X11" s="4"/>
    </row>
    <row r="12" spans="2:24" ht="14.4" customHeight="1" x14ac:dyDescent="0.3">
      <c r="U12" s="35"/>
    </row>
    <row r="13" spans="2:24" ht="14.4" customHeight="1" x14ac:dyDescent="0.3">
      <c r="B13" s="8" t="s">
        <v>18</v>
      </c>
    </row>
    <row r="14" spans="2:24" ht="14.4" customHeight="1" x14ac:dyDescent="0.3">
      <c r="B14" t="s">
        <v>9</v>
      </c>
    </row>
    <row r="15" spans="2:24" ht="14.4" customHeight="1" x14ac:dyDescent="0.3">
      <c r="B15" t="s">
        <v>10</v>
      </c>
    </row>
    <row r="16" spans="2:24" ht="14.4" customHeight="1" x14ac:dyDescent="0.3">
      <c r="B16" t="s">
        <v>11</v>
      </c>
    </row>
    <row r="17" spans="1:23" ht="14.4" customHeight="1" x14ac:dyDescent="0.3">
      <c r="B17" t="s">
        <v>12</v>
      </c>
    </row>
    <row r="18" spans="1:23" ht="14.4" customHeight="1" x14ac:dyDescent="0.3">
      <c r="B18" t="s">
        <v>13</v>
      </c>
    </row>
    <row r="19" spans="1:23" ht="14.4" customHeight="1" x14ac:dyDescent="0.3">
      <c r="B19" t="s">
        <v>17</v>
      </c>
    </row>
    <row r="20" spans="1:23" ht="14.4" customHeight="1" x14ac:dyDescent="0.3">
      <c r="B20" t="s">
        <v>14</v>
      </c>
    </row>
    <row r="21" spans="1:23" ht="14.4" customHeight="1" x14ac:dyDescent="0.3">
      <c r="B21" t="s">
        <v>15</v>
      </c>
    </row>
    <row r="22" spans="1:23" ht="14.4" customHeight="1" x14ac:dyDescent="0.3">
      <c r="B22" t="s">
        <v>16</v>
      </c>
    </row>
    <row r="23" spans="1:23" ht="9.6" customHeight="1" x14ac:dyDescent="0.3">
      <c r="S23" s="8" t="s">
        <v>42</v>
      </c>
      <c r="U23" s="10" t="s">
        <v>41</v>
      </c>
      <c r="W23" s="8" t="s">
        <v>0</v>
      </c>
    </row>
    <row r="24" spans="1:23" ht="9.6" customHeight="1" x14ac:dyDescent="0.3">
      <c r="B24" s="8" t="s">
        <v>19</v>
      </c>
      <c r="S24" s="36"/>
      <c r="T24" t="s">
        <v>39</v>
      </c>
      <c r="U24" s="33">
        <f>F10</f>
        <v>315.78947368421041</v>
      </c>
      <c r="W24" s="33">
        <f>F6</f>
        <v>1315.7894736842104</v>
      </c>
    </row>
    <row r="25" spans="1:23" ht="9.6" customHeight="1" x14ac:dyDescent="0.3">
      <c r="B25" t="s">
        <v>21</v>
      </c>
      <c r="S25" s="36"/>
      <c r="T25" t="s">
        <v>40</v>
      </c>
      <c r="U25" s="33">
        <f>K10</f>
        <v>347.36842105263167</v>
      </c>
      <c r="W25" s="33">
        <f>K6</f>
        <v>1447.3684210526317</v>
      </c>
    </row>
    <row r="26" spans="1:23" x14ac:dyDescent="0.3">
      <c r="B26" t="s">
        <v>20</v>
      </c>
      <c r="S26" s="36"/>
      <c r="T26" t="s">
        <v>6</v>
      </c>
      <c r="U26" s="33">
        <f>R10</f>
        <v>257.89473684210543</v>
      </c>
      <c r="W26" s="33">
        <f>R6</f>
        <v>1657.8947368421054</v>
      </c>
    </row>
    <row r="27" spans="1:23" x14ac:dyDescent="0.3">
      <c r="A27" t="s">
        <v>22</v>
      </c>
      <c r="B27" t="s">
        <v>23</v>
      </c>
      <c r="S27" s="36"/>
      <c r="T27" t="s">
        <v>34</v>
      </c>
      <c r="U27" s="33">
        <f>W10</f>
        <v>228.94736842105249</v>
      </c>
      <c r="W27" s="33">
        <f>W6</f>
        <v>1378.9473684210525</v>
      </c>
    </row>
    <row r="28" spans="1:23" x14ac:dyDescent="0.3">
      <c r="B28" t="s">
        <v>35</v>
      </c>
      <c r="S28" s="34">
        <f>SUM(S24:S27)</f>
        <v>0</v>
      </c>
      <c r="U28" s="34">
        <f>SUM(U24:U27)</f>
        <v>1150</v>
      </c>
      <c r="W28" s="34">
        <f>SUM(W24:W27)</f>
        <v>5800</v>
      </c>
    </row>
    <row r="29" spans="1:23" x14ac:dyDescent="0.3">
      <c r="A29" t="s">
        <v>25</v>
      </c>
      <c r="B29" t="s">
        <v>24</v>
      </c>
    </row>
    <row r="30" spans="1:23" x14ac:dyDescent="0.3">
      <c r="B30" t="s">
        <v>36</v>
      </c>
    </row>
    <row r="31" spans="1:23" x14ac:dyDescent="0.3">
      <c r="B31" t="s">
        <v>37</v>
      </c>
    </row>
    <row r="32" spans="1:23" x14ac:dyDescent="0.3">
      <c r="B32" t="s">
        <v>26</v>
      </c>
    </row>
    <row r="33" spans="1:13" x14ac:dyDescent="0.3">
      <c r="A33" t="s">
        <v>27</v>
      </c>
      <c r="B33" s="25" t="s">
        <v>28</v>
      </c>
    </row>
    <row r="34" spans="1:13" x14ac:dyDescent="0.3">
      <c r="B34" t="s">
        <v>29</v>
      </c>
    </row>
    <row r="35" spans="1:13" x14ac:dyDescent="0.3">
      <c r="B35" t="s">
        <v>30</v>
      </c>
    </row>
    <row r="37" spans="1:13" x14ac:dyDescent="0.3">
      <c r="B37" t="s">
        <v>38</v>
      </c>
    </row>
    <row r="41" spans="1:13" x14ac:dyDescent="0.3">
      <c r="M41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2021-05-17T10:22:36Z</dcterms:modified>
</cp:coreProperties>
</file>