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D3FBCEC9-5150-4548-B6CC-DB480628B13A}" xr6:coauthVersionLast="47" xr6:coauthVersionMax="47" xr10:uidLastSave="{00000000-0000-0000-0000-000000000000}"/>
  <bookViews>
    <workbookView xWindow="0" yWindow="700" windowWidth="34200" windowHeight="19840" activeTab="4" xr2:uid="{F6DB3B31-3304-944B-994F-994F272FEFAC}"/>
  </bookViews>
  <sheets>
    <sheet name="Μισθοδοσία" sheetId="1" r:id="rId1"/>
    <sheet name="Μεταβατικοί Ενεργητικού" sheetId="2" r:id="rId2"/>
    <sheet name="Μεταβατικοί Παθητικού" sheetId="4" r:id="rId3"/>
    <sheet name="Τόκοι Δανείων" sheetId="5" r:id="rId4"/>
    <sheet name="Προβλέψεις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" l="1"/>
  <c r="D14" i="6"/>
  <c r="C15" i="6"/>
  <c r="B14" i="6"/>
  <c r="D11" i="6"/>
  <c r="E12" i="6" s="1"/>
  <c r="D8" i="6"/>
  <c r="E9" i="6" s="1"/>
  <c r="C9" i="5"/>
  <c r="A9" i="5"/>
  <c r="B8" i="5"/>
  <c r="A8" i="5"/>
  <c r="C6" i="5"/>
  <c r="A6" i="5"/>
  <c r="B5" i="5"/>
  <c r="A5" i="5"/>
  <c r="C3" i="5"/>
  <c r="A3" i="5"/>
  <c r="B2" i="5"/>
  <c r="A2" i="5"/>
  <c r="B13" i="2"/>
  <c r="A24" i="4"/>
  <c r="B23" i="4"/>
  <c r="C24" i="4" s="1"/>
  <c r="A22" i="4"/>
  <c r="A21" i="4"/>
  <c r="A25" i="4" s="1"/>
  <c r="B20" i="4"/>
  <c r="A20" i="4"/>
  <c r="A19" i="4"/>
  <c r="A13" i="4"/>
  <c r="A10" i="4"/>
  <c r="A12" i="4" s="1"/>
  <c r="B9" i="4"/>
  <c r="C10" i="4" s="1"/>
  <c r="A9" i="4"/>
  <c r="A8" i="4"/>
  <c r="B26" i="2"/>
  <c r="C27" i="2" s="1"/>
  <c r="A26" i="2"/>
  <c r="A25" i="2"/>
  <c r="B24" i="2"/>
  <c r="B22" i="2" s="1"/>
  <c r="A23" i="2"/>
  <c r="A27" i="2" s="1"/>
  <c r="A28" i="2" s="1"/>
  <c r="A22" i="2"/>
  <c r="A29" i="2" s="1"/>
  <c r="A21" i="2"/>
  <c r="A13" i="2"/>
  <c r="A10" i="2"/>
  <c r="B9" i="2"/>
  <c r="C10" i="2" s="1"/>
  <c r="A9" i="2"/>
  <c r="A14" i="2" s="1"/>
  <c r="A8" i="2"/>
  <c r="A18" i="1"/>
  <c r="A19" i="1"/>
  <c r="A17" i="1"/>
  <c r="B25" i="4" l="1"/>
  <c r="C26" i="4" s="1"/>
  <c r="C21" i="4"/>
  <c r="A26" i="4"/>
  <c r="A23" i="4"/>
  <c r="B12" i="4"/>
  <c r="C13" i="4" s="1"/>
  <c r="B11" i="4"/>
  <c r="B28" i="2"/>
  <c r="C29" i="2" s="1"/>
  <c r="C23" i="2"/>
  <c r="C14" i="2"/>
  <c r="B12" i="2"/>
  <c r="B8" i="1"/>
  <c r="E3" i="1"/>
  <c r="G4" i="1"/>
  <c r="C11" i="1" s="1"/>
  <c r="B17" i="1" s="1"/>
  <c r="D4" i="1"/>
  <c r="F4" i="1" s="1"/>
  <c r="C4" i="1"/>
  <c r="B9" i="1" s="1"/>
  <c r="H4" i="1" l="1"/>
  <c r="C13" i="1" s="1"/>
  <c r="B19" i="1" s="1"/>
  <c r="B14" i="1"/>
  <c r="E4" i="1"/>
  <c r="C12" i="1" s="1"/>
  <c r="B18" i="1" s="1"/>
  <c r="B21" i="1" s="1"/>
  <c r="C20" i="1"/>
  <c r="C21" i="1" s="1"/>
  <c r="C14" i="1"/>
</calcChain>
</file>

<file path=xl/sharedStrings.xml><?xml version="1.0" encoding="utf-8"?>
<sst xmlns="http://schemas.openxmlformats.org/spreadsheetml/2006/main" count="132" uniqueCount="109">
  <si>
    <t>ΜΙΚΤΟ ΠΟΣΟ</t>
  </si>
  <si>
    <t>ΕΡΓΟΔΟΤΙΚΗ ΕΙΣΦΟΡΑ</t>
  </si>
  <si>
    <t>ΕΡΓΑΤΙΚΗ ΕΙΣΦΟΡΑ</t>
  </si>
  <si>
    <t>ΚΑΘΑΡΟ ΠΟΣΟ</t>
  </si>
  <si>
    <t>ΦΜΥ</t>
  </si>
  <si>
    <t>ΠΛΗΡΩΤΕΟ ΠΟΣΟ</t>
  </si>
  <si>
    <t>ΠΟΣΟΣΤΑ</t>
  </si>
  <si>
    <t>ΣΥΝΟΛΟ ΑΣΦΑΛΙΣΤΙΚΩΝ ΕΙΣΦΟΡΩΝ</t>
  </si>
  <si>
    <t>ΑΑ</t>
  </si>
  <si>
    <t>Εγγραφή Μισθοδοσίας</t>
  </si>
  <si>
    <t>60.01 Μικτές Αποδοχές</t>
  </si>
  <si>
    <t>60.02 Εργογοτικές Εισφορές</t>
  </si>
  <si>
    <t xml:space="preserve">ΕΞΟΔΑ </t>
  </si>
  <si>
    <t>ΥΠΟΧΡΕΩΣΕΙΣ</t>
  </si>
  <si>
    <t>ΣΥΝΟΛΑ ΑΡΘΡΟΥ</t>
  </si>
  <si>
    <t>Εγγραφή Πληρωμή της Μισθοδοσίας</t>
  </si>
  <si>
    <t>55.01 Σύνολο Ασφαλιστικών Εισφορών (Εργοδοτικές + Εργατικές)</t>
  </si>
  <si>
    <t>38.02 Καταθεσεις Όψεως</t>
  </si>
  <si>
    <t>53.03 Αμοιβές προσωπικού Πληρωτέες (Μικτές αποδοχές-Εργατικές Εισφορές-ΦΜΥ)</t>
  </si>
  <si>
    <t>54.03.01 Υποχρεώσεις Φόρου μισθωτών Υπηρεσιών (ΦΜΥ)</t>
  </si>
  <si>
    <t>ΧΡΕΩΣΗ</t>
  </si>
  <si>
    <t>ΠΙΣΤΩΣΗ</t>
  </si>
  <si>
    <t>ΜΙΣΘΟΔΟΤΙΚΗ ΚΑΤΑΣΤΑΣΗ</t>
  </si>
  <si>
    <t>ΟΝΟΜΑΤΕΠΩΝΥΜΟ ΕΡΓΑΖΟΜΕΝΟΥ</t>
  </si>
  <si>
    <t>Μεταβατικοί Λογαριασμοί Ενεργητικού  Γενικές Περιπτώσεις</t>
  </si>
  <si>
    <t>Εγγραφές Μεταβατικών κατά την ημερομήνια σύνταξης των οικονομικών Καταστάσεων</t>
  </si>
  <si>
    <t>ΕΞΟΔΑ ΕΠΟΜΕΝΩΝ ΧΡΗΣΕΩΝ</t>
  </si>
  <si>
    <t>Η επιχείρηση ενοικίαζει κατάστημα με Ενοίκιο</t>
  </si>
  <si>
    <t>Ευρώ</t>
  </si>
  <si>
    <t xml:space="preserve">Δίδοντας προκαταβολή για </t>
  </si>
  <si>
    <t>μήνες</t>
  </si>
  <si>
    <t>Έναρξη Μίσθωσης</t>
  </si>
  <si>
    <t>ΗΜΕΡΟΛΟΓΙΟ</t>
  </si>
  <si>
    <t xml:space="preserve">ΧΡΕΩΣΗ </t>
  </si>
  <si>
    <t>Στρογκυλοποίηση στο μήνα [Διαφορά ημερών /30]</t>
  </si>
  <si>
    <t>ROUND</t>
  </si>
  <si>
    <t>ΕΣΟΔΑ ΧΡΗΣΕΩΣ ΕΙΣΠΡΑΚΤΕΑ ΕΚΤΟΣ ΤΟΚΩΝ</t>
  </si>
  <si>
    <t>Η επιχείρηση ενοικίαζει κατάστημα σε Ιδιώτη με Ενοίκιο</t>
  </si>
  <si>
    <t>Ημερομηνία Πληρωμής Ενοικίου</t>
  </si>
  <si>
    <t>εκάστου μήνα</t>
  </si>
  <si>
    <t>Ημ/νια σύνταξης ισολογισμού</t>
  </si>
  <si>
    <t>Στρογγυλοποίηση στο μήνα [Διαφορά ημερών /30]</t>
  </si>
  <si>
    <t>ΛΟΓΑΡΙΑΣΜΟΙ</t>
  </si>
  <si>
    <t>ΚΩΔΙΚΟΙ</t>
  </si>
  <si>
    <t xml:space="preserve">36.00/37.01  </t>
  </si>
  <si>
    <t xml:space="preserve">38.00/38.01 </t>
  </si>
  <si>
    <t>62.04/64.05</t>
  </si>
  <si>
    <t xml:space="preserve">36.01/37.02 </t>
  </si>
  <si>
    <t>75.04/71.04</t>
  </si>
  <si>
    <t xml:space="preserve">Μεταβατικοί Λογαριασμοί παθητικού </t>
  </si>
  <si>
    <t>ΕΣΟΔΑ ΕΠΟΜΕΝΩΝ ΧΡΗΣΕΩΝ</t>
  </si>
  <si>
    <t>Ενοικίαση καταστήματος από την επιχείρηση σε Τρίτο</t>
  </si>
  <si>
    <t>Παίρνοντας Προκαταβολές ενοικίων για</t>
  </si>
  <si>
    <t>Ημερομηνία Έναρξης Μισθώσεως</t>
  </si>
  <si>
    <t>ΕΞΟΔΑ ΧΡΗΣΕΩΣ ΔΕΔΟΥΛΕΥΜΕΝΑ</t>
  </si>
  <si>
    <t xml:space="preserve">Τα Εξοδα  ΔΕΗ  τέλους χρήσης  καλύπουν Περίοδο από </t>
  </si>
  <si>
    <t xml:space="preserve">Το Ποσό ανέρχετε στα </t>
  </si>
  <si>
    <t>Η Ημερομηνία σύνταξης ισολογισμού είναι η</t>
  </si>
  <si>
    <t>71.04</t>
  </si>
  <si>
    <t>Άλλα λειτουργικά έσοδα: 74.00, 74.01, 74.02, 75.00, 75.01, 75.02, 75.03, 75.04, 75.05, 75.06, 75.07, 75.08, 75.10, 81.01, 81.03, 82.01</t>
  </si>
  <si>
    <t>[75.04]/71.04</t>
  </si>
  <si>
    <t>[56.00]/56.02</t>
  </si>
  <si>
    <t>56.02</t>
  </si>
  <si>
    <t>Έσοδα επόμενων χρήσεων: 56.00</t>
  </si>
  <si>
    <t>64.02</t>
  </si>
  <si>
    <t>Ενέργεια: 62.00, 62.01</t>
  </si>
  <si>
    <t>62.00/64.02</t>
  </si>
  <si>
    <t>56.01</t>
  </si>
  <si>
    <t>Έξοδα χρήσεως δουλευμένα: 56.01</t>
  </si>
  <si>
    <t>[56.01]/56.01</t>
  </si>
  <si>
    <t xml:space="preserve">37.01 Προπληρωμένα έξοδα ή/και έξοδα επόμενων χρήσεων </t>
  </si>
  <si>
    <t>38.01 Ταμείο</t>
  </si>
  <si>
    <t>64.05 Ενοίκια</t>
  </si>
  <si>
    <t>37.02 Δουλευμένα έσοδα περιόδου ή/και έσοδα χρήσεως εισπρακτέα</t>
  </si>
  <si>
    <t>71.04 Άλλα λειτουργικά έσοδα / Ενοίκια Έσοδα</t>
  </si>
  <si>
    <t>38.01 ΤΑΜΕΙΟ</t>
  </si>
  <si>
    <t>71.04 ΕΝΟΙΚΙΑ - ΕΣΟΔΑ</t>
  </si>
  <si>
    <t>56.02 ΕΣΟΔΑ ΕΠΟΜΕΝΩΝ ΧΡΗΣΕΩΝ</t>
  </si>
  <si>
    <t>64.02 ΠΑΡΟΧΕΣ ΤΡΙΤΩΝ - ΔΕΗ</t>
  </si>
  <si>
    <t>56.01 ΕΞΟΔΑ ΧΡΗΣΕΩΣ ΔΕΔΟΥΛΕΥΜΕΝΑ ΕΚΤΟΣ ΤΟΚΩΝ</t>
  </si>
  <si>
    <t>45.00, 45.01, 45.02, 45.03, 45.10, 45.11, 45.12, 45.13</t>
  </si>
  <si>
    <t>52.01 Τραπεζικά δάνεια - μη συνδεδεμένες οντότητες</t>
  </si>
  <si>
    <t xml:space="preserve"> 65.01.00, 65.01.01, 65.01.02, 65.01.03, 65.02, 65.03, 65.04, 65.05, 65.07, 65.08</t>
  </si>
  <si>
    <t>65.01 Τόκοι τραπεζικών δανείων:</t>
  </si>
  <si>
    <t>76.03.00, 76.03.01, 76.03.02</t>
  </si>
  <si>
    <t xml:space="preserve">72.04 Πιστωτικοί τόκοι άλλων επενδύσεων: </t>
  </si>
  <si>
    <t xml:space="preserve"> 38.03, 38.05</t>
  </si>
  <si>
    <t>38.02 Καταθέσεις όψεως:</t>
  </si>
  <si>
    <t xml:space="preserve"> 38.04, 38.06</t>
  </si>
  <si>
    <t>38.03 Καταθέσεις προθεσμίας:</t>
  </si>
  <si>
    <t>ευρώ</t>
  </si>
  <si>
    <t xml:space="preserve">Η επιχείρηση πληρώνει τη δόση του δανείου της κεφάλαιο και τόκοι ποσού </t>
  </si>
  <si>
    <t xml:space="preserve">Η τράπεζα λογίζει επί των δανείων της επιχείρησης τόκους </t>
  </si>
  <si>
    <t xml:space="preserve">Η τράπεζα λογίζει επί των καταθέσεων της επιχείρησης τόκους </t>
  </si>
  <si>
    <t>ΝΕΟΙ ΕΠΙΣΦΑΛΕΙΣ</t>
  </si>
  <si>
    <t>ΕΓΓΡΑΦΗ ΠΡΟΒΛΕΨΕΩΝ</t>
  </si>
  <si>
    <t>ΑΠΟΣΒΕΣΗ ΕΠΙΣΦΑΛΩΝ ΠΕΛΑΤΩΝ</t>
  </si>
  <si>
    <t>30.97</t>
  </si>
  <si>
    <t>57.02</t>
  </si>
  <si>
    <t>ΠΡΟΒΛΕΨΕΙΣ</t>
  </si>
  <si>
    <t>ΕΠΙΣΦΑΛΕΙΣ ΠΕΛΑΤΕΣ</t>
  </si>
  <si>
    <t>30.01 πελάτες</t>
  </si>
  <si>
    <t>30.97 ΕΠΙΣΦΑΛΕΙΣ ΠΕΛΑΤΕΣ</t>
  </si>
  <si>
    <t xml:space="preserve">Η επιχείρηση διαπιστώνει ότι πελάτες έχουν καταστεί επισφαλείς με ποσό ευρώ , </t>
  </si>
  <si>
    <t xml:space="preserve">κρίνει ότι πρέπει να καλύψει το σύνολο των επισφαλών,  αρχικά υπόλοιπα επισφαλιών και προβλέψεων </t>
  </si>
  <si>
    <t xml:space="preserve">με προβλέψεις και τις πραγματοποιεί, </t>
  </si>
  <si>
    <t xml:space="preserve">Ποσό επίσης από τους επισφαλείς πελάτες είναι ανεπίδεκτο εισπράξεως και το διαγράφει, ευρώ </t>
  </si>
  <si>
    <t>68.00 προβλέψεις έξοδο για επισφαλείες πελάτες</t>
  </si>
  <si>
    <t>57.02 προβλέψεις για επισφαλείες πελάτες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</si>
</sst>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161"/>
    </font>
    <font>
      <sz val="12"/>
      <color theme="1"/>
      <name val="Times New Roman"/>
      <family val="1"/>
      <charset val="16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  <charset val="16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161"/>
    </font>
    <font>
      <sz val="12"/>
      <name val="Times New Roman"/>
      <family val="1"/>
    </font>
    <font>
      <sz val="12"/>
      <color rgb="FFE26B0A"/>
      <name val="Times New Roman"/>
      <family val="1"/>
    </font>
    <font>
      <sz val="12"/>
      <name val="Times New Roman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9C4"/>
        <bgColor rgb="FF000000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43" fontId="0" fillId="0" borderId="0" xfId="1" applyFont="1"/>
    <xf numFmtId="0" fontId="0" fillId="2" borderId="0" xfId="0" applyFill="1" applyAlignment="1">
      <alignment horizontal="right"/>
    </xf>
    <xf numFmtId="0" fontId="0" fillId="2" borderId="0" xfId="0" applyFill="1"/>
    <xf numFmtId="10" fontId="0" fillId="2" borderId="0" xfId="0" applyNumberFormat="1" applyFill="1"/>
    <xf numFmtId="9" fontId="0" fillId="2" borderId="0" xfId="0" applyNumberFormat="1" applyFill="1"/>
    <xf numFmtId="0" fontId="0" fillId="3" borderId="0" xfId="0" applyFill="1"/>
    <xf numFmtId="0" fontId="0" fillId="4" borderId="0" xfId="0" applyFill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4" borderId="0" xfId="1" applyFont="1" applyFill="1" applyBorder="1" applyAlignment="1">
      <alignment horizontal="center"/>
    </xf>
    <xf numFmtId="43" fontId="0" fillId="0" borderId="4" xfId="1" applyFont="1" applyBorder="1" applyAlignment="1">
      <alignment horizontal="right"/>
    </xf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0" borderId="0" xfId="1" applyFont="1" applyBorder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5" borderId="0" xfId="1" applyFont="1" applyFill="1"/>
    <xf numFmtId="0" fontId="0" fillId="4" borderId="4" xfId="0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43" fontId="0" fillId="4" borderId="4" xfId="1" applyFont="1" applyFill="1" applyBorder="1" applyAlignment="1">
      <alignment horizontal="right"/>
    </xf>
    <xf numFmtId="43" fontId="0" fillId="4" borderId="13" xfId="1" applyFont="1" applyFill="1" applyBorder="1" applyAlignment="1">
      <alignment horizontal="center"/>
    </xf>
    <xf numFmtId="43" fontId="0" fillId="0" borderId="18" xfId="1" applyFont="1" applyBorder="1"/>
    <xf numFmtId="43" fontId="0" fillId="0" borderId="19" xfId="1" applyFont="1" applyBorder="1"/>
    <xf numFmtId="43" fontId="0" fillId="0" borderId="20" xfId="1" applyFont="1" applyBorder="1" applyAlignment="1">
      <alignment horizontal="right"/>
    </xf>
    <xf numFmtId="43" fontId="0" fillId="0" borderId="21" xfId="1" applyFont="1" applyBorder="1"/>
    <xf numFmtId="43" fontId="0" fillId="0" borderId="22" xfId="1" applyFont="1" applyBorder="1"/>
    <xf numFmtId="43" fontId="0" fillId="0" borderId="23" xfId="1" applyFont="1" applyBorder="1"/>
    <xf numFmtId="43" fontId="0" fillId="0" borderId="24" xfId="1" applyFont="1" applyBorder="1"/>
    <xf numFmtId="0" fontId="3" fillId="0" borderId="4" xfId="0" applyFont="1" applyBorder="1"/>
    <xf numFmtId="164" fontId="3" fillId="0" borderId="0" xfId="1" applyNumberFormat="1" applyFont="1" applyBorder="1"/>
    <xf numFmtId="0" fontId="3" fillId="0" borderId="5" xfId="0" applyFont="1" applyBorder="1"/>
    <xf numFmtId="0" fontId="3" fillId="0" borderId="0" xfId="0" applyFont="1"/>
    <xf numFmtId="0" fontId="3" fillId="0" borderId="7" xfId="0" applyFont="1" applyBorder="1"/>
    <xf numFmtId="14" fontId="3" fillId="0" borderId="8" xfId="0" applyNumberFormat="1" applyFont="1" applyBorder="1"/>
    <xf numFmtId="0" fontId="3" fillId="0" borderId="9" xfId="0" applyFont="1" applyBorder="1"/>
    <xf numFmtId="0" fontId="5" fillId="7" borderId="25" xfId="0" applyFont="1" applyFill="1" applyBorder="1"/>
    <xf numFmtId="0" fontId="5" fillId="7" borderId="26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right"/>
    </xf>
    <xf numFmtId="0" fontId="3" fillId="0" borderId="27" xfId="0" applyFont="1" applyBorder="1"/>
    <xf numFmtId="164" fontId="3" fillId="0" borderId="28" xfId="1" applyNumberFormat="1" applyFont="1" applyBorder="1" applyAlignment="1">
      <alignment horizontal="left"/>
    </xf>
    <xf numFmtId="164" fontId="3" fillId="0" borderId="29" xfId="1" applyNumberFormat="1" applyFont="1" applyBorder="1"/>
    <xf numFmtId="0" fontId="3" fillId="0" borderId="30" xfId="0" applyFont="1" applyBorder="1" applyAlignment="1">
      <alignment horizontal="right"/>
    </xf>
    <xf numFmtId="164" fontId="3" fillId="0" borderId="31" xfId="1" applyNumberFormat="1" applyFont="1" applyBorder="1"/>
    <xf numFmtId="164" fontId="3" fillId="0" borderId="24" xfId="1" applyNumberFormat="1" applyFont="1" applyBorder="1"/>
    <xf numFmtId="0" fontId="3" fillId="8" borderId="4" xfId="0" applyFont="1" applyFill="1" applyBorder="1"/>
    <xf numFmtId="0" fontId="5" fillId="8" borderId="26" xfId="0" applyFont="1" applyFill="1" applyBorder="1"/>
    <xf numFmtId="0" fontId="5" fillId="8" borderId="13" xfId="0" applyFont="1" applyFill="1" applyBorder="1"/>
    <xf numFmtId="164" fontId="3" fillId="0" borderId="28" xfId="1" applyNumberFormat="1" applyFont="1" applyBorder="1"/>
    <xf numFmtId="0" fontId="3" fillId="0" borderId="8" xfId="0" applyFont="1" applyBorder="1"/>
    <xf numFmtId="0" fontId="3" fillId="0" borderId="2" xfId="0" applyFont="1" applyBorder="1"/>
    <xf numFmtId="14" fontId="3" fillId="0" borderId="0" xfId="0" applyNumberFormat="1" applyFont="1"/>
    <xf numFmtId="0" fontId="3" fillId="0" borderId="32" xfId="0" applyFont="1" applyBorder="1"/>
    <xf numFmtId="164" fontId="3" fillId="0" borderId="33" xfId="1" applyNumberFormat="1" applyFont="1" applyBorder="1"/>
    <xf numFmtId="164" fontId="3" fillId="0" borderId="34" xfId="1" applyNumberFormat="1" applyFont="1" applyBorder="1"/>
    <xf numFmtId="0" fontId="3" fillId="0" borderId="32" xfId="0" applyFont="1" applyBorder="1" applyAlignment="1">
      <alignment horizontal="right"/>
    </xf>
    <xf numFmtId="0" fontId="3" fillId="8" borderId="35" xfId="0" applyFont="1" applyFill="1" applyBorder="1"/>
    <xf numFmtId="0" fontId="3" fillId="8" borderId="19" xfId="0" applyFont="1" applyFill="1" applyBorder="1"/>
    <xf numFmtId="0" fontId="3" fillId="0" borderId="36" xfId="0" applyFont="1" applyBorder="1" applyAlignment="1">
      <alignment horizontal="right"/>
    </xf>
    <xf numFmtId="164" fontId="3" fillId="0" borderId="35" xfId="1" applyNumberFormat="1" applyFont="1" applyBorder="1"/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6" fillId="0" borderId="39" xfId="0" applyFont="1" applyBorder="1"/>
    <xf numFmtId="0" fontId="6" fillId="0" borderId="21" xfId="0" applyFont="1" applyBorder="1"/>
    <xf numFmtId="0" fontId="6" fillId="0" borderId="32" xfId="0" applyFont="1" applyBorder="1"/>
    <xf numFmtId="0" fontId="3" fillId="0" borderId="34" xfId="0" applyFont="1" applyBorder="1"/>
    <xf numFmtId="14" fontId="3" fillId="0" borderId="3" xfId="0" applyNumberFormat="1" applyFont="1" applyBorder="1"/>
    <xf numFmtId="14" fontId="3" fillId="0" borderId="40" xfId="0" applyNumberFormat="1" applyFont="1" applyBorder="1"/>
    <xf numFmtId="0" fontId="3" fillId="4" borderId="41" xfId="0" applyFont="1" applyFill="1" applyBorder="1" applyAlignment="1">
      <alignment horizontal="center"/>
    </xf>
    <xf numFmtId="0" fontId="3" fillId="0" borderId="42" xfId="0" applyFont="1" applyBorder="1"/>
    <xf numFmtId="0" fontId="7" fillId="0" borderId="0" xfId="0" applyFont="1"/>
    <xf numFmtId="0" fontId="3" fillId="0" borderId="33" xfId="0" applyFont="1" applyBorder="1"/>
    <xf numFmtId="165" fontId="0" fillId="0" borderId="0" xfId="0" applyNumberFormat="1"/>
    <xf numFmtId="0" fontId="0" fillId="0" borderId="0" xfId="0" applyAlignment="1">
      <alignment horizontal="right"/>
    </xf>
    <xf numFmtId="165" fontId="0" fillId="3" borderId="0" xfId="1" applyNumberFormat="1" applyFont="1" applyFill="1"/>
    <xf numFmtId="0" fontId="0" fillId="8" borderId="0" xfId="0" applyFill="1"/>
    <xf numFmtId="165" fontId="0" fillId="8" borderId="0" xfId="1" applyNumberFormat="1" applyFont="1" applyFill="1"/>
    <xf numFmtId="0" fontId="8" fillId="0" borderId="33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26" xfId="0" applyFont="1" applyBorder="1"/>
    <xf numFmtId="0" fontId="8" fillId="0" borderId="47" xfId="0" applyFont="1" applyBorder="1"/>
    <xf numFmtId="0" fontId="8" fillId="0" borderId="48" xfId="0" applyFont="1" applyBorder="1"/>
    <xf numFmtId="164" fontId="8" fillId="0" borderId="33" xfId="1" applyNumberFormat="1" applyFont="1" applyFill="1" applyBorder="1"/>
    <xf numFmtId="0" fontId="8" fillId="9" borderId="31" xfId="0" applyFont="1" applyFill="1" applyBorder="1"/>
    <xf numFmtId="0" fontId="9" fillId="9" borderId="45" xfId="0" applyFont="1" applyFill="1" applyBorder="1"/>
    <xf numFmtId="0" fontId="8" fillId="9" borderId="46" xfId="0" applyFont="1" applyFill="1" applyBorder="1"/>
    <xf numFmtId="164" fontId="8" fillId="9" borderId="31" xfId="1" applyNumberFormat="1" applyFont="1" applyFill="1" applyBorder="1"/>
    <xf numFmtId="164" fontId="8" fillId="0" borderId="26" xfId="1" applyNumberFormat="1" applyFont="1" applyFill="1" applyBorder="1"/>
    <xf numFmtId="0" fontId="8" fillId="9" borderId="49" xfId="0" applyFont="1" applyFill="1" applyBorder="1"/>
    <xf numFmtId="0" fontId="9" fillId="9" borderId="50" xfId="0" applyFont="1" applyFill="1" applyBorder="1"/>
    <xf numFmtId="0" fontId="8" fillId="9" borderId="51" xfId="0" applyFont="1" applyFill="1" applyBorder="1"/>
    <xf numFmtId="164" fontId="8" fillId="9" borderId="49" xfId="1" applyNumberFormat="1" applyFont="1" applyFill="1" applyBorder="1"/>
    <xf numFmtId="0" fontId="10" fillId="0" borderId="0" xfId="0" applyFont="1"/>
    <xf numFmtId="164" fontId="10" fillId="0" borderId="0" xfId="1" applyNumberFormat="1" applyFon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64" fontId="10" fillId="0" borderId="0" xfId="1" applyNumberFormat="1" applyFont="1" applyBorder="1"/>
    <xf numFmtId="3" fontId="10" fillId="0" borderId="0" xfId="0" applyNumberFormat="1" applyFont="1"/>
    <xf numFmtId="3" fontId="0" fillId="0" borderId="0" xfId="0" applyNumberFormat="1"/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43" fontId="0" fillId="4" borderId="4" xfId="1" applyFont="1" applyFill="1" applyBorder="1" applyAlignment="1">
      <alignment horizontal="center"/>
    </xf>
    <xf numFmtId="43" fontId="0" fillId="4" borderId="0" xfId="1" applyFont="1" applyFill="1" applyBorder="1" applyAlignment="1">
      <alignment horizontal="center"/>
    </xf>
    <xf numFmtId="43" fontId="0" fillId="4" borderId="5" xfId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4" fontId="5" fillId="8" borderId="15" xfId="0" applyNumberFormat="1" applyFont="1" applyFill="1" applyBorder="1" applyAlignment="1">
      <alignment horizontal="center"/>
    </xf>
    <xf numFmtId="14" fontId="5" fillId="8" borderId="16" xfId="0" applyNumberFormat="1" applyFont="1" applyFill="1" applyBorder="1" applyAlignment="1">
      <alignment horizontal="center"/>
    </xf>
    <xf numFmtId="14" fontId="5" fillId="8" borderId="17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9D1-1C8C-B04E-84FA-83E12D2C559F}">
  <dimension ref="A1:H21"/>
  <sheetViews>
    <sheetView zoomScale="140" zoomScaleNormal="140" workbookViewId="0">
      <selection activeCell="H4" sqref="H4"/>
    </sheetView>
  </sheetViews>
  <sheetFormatPr baseColWidth="10" defaultRowHeight="16" x14ac:dyDescent="0.2"/>
  <cols>
    <col min="1" max="1" width="78.6640625" customWidth="1"/>
    <col min="2" max="2" width="12" bestFit="1" customWidth="1"/>
    <col min="3" max="3" width="19.6640625" bestFit="1" customWidth="1"/>
    <col min="4" max="4" width="17" bestFit="1" customWidth="1"/>
    <col min="5" max="5" width="30.83203125" bestFit="1" customWidth="1"/>
    <col min="6" max="6" width="13.5" bestFit="1" customWidth="1"/>
    <col min="8" max="8" width="15.6640625" bestFit="1" customWidth="1"/>
  </cols>
  <sheetData>
    <row r="1" spans="1:8" x14ac:dyDescent="0.2">
      <c r="A1" s="113" t="s">
        <v>22</v>
      </c>
      <c r="B1" s="113"/>
      <c r="C1" s="113"/>
      <c r="D1" s="113"/>
      <c r="E1" s="113"/>
      <c r="F1" s="113"/>
      <c r="G1" s="113"/>
      <c r="H1" s="113"/>
    </row>
    <row r="2" spans="1:8" x14ac:dyDescent="0.2">
      <c r="A2" s="6" t="s">
        <v>23</v>
      </c>
      <c r="B2" s="6" t="s">
        <v>0</v>
      </c>
      <c r="C2" s="6" t="s">
        <v>1</v>
      </c>
      <c r="D2" s="6" t="s">
        <v>2</v>
      </c>
      <c r="E2" s="6" t="s">
        <v>7</v>
      </c>
      <c r="F2" s="6" t="s">
        <v>3</v>
      </c>
      <c r="G2" s="6" t="s">
        <v>4</v>
      </c>
      <c r="H2" s="6" t="s">
        <v>5</v>
      </c>
    </row>
    <row r="3" spans="1:8" x14ac:dyDescent="0.2">
      <c r="A3" s="2" t="s">
        <v>6</v>
      </c>
      <c r="B3" s="3"/>
      <c r="C3" s="4">
        <v>0.22289999999999999</v>
      </c>
      <c r="D3" s="4">
        <v>0.13869999999999999</v>
      </c>
      <c r="E3" s="4">
        <f>C3+D3</f>
        <v>0.36159999999999998</v>
      </c>
      <c r="F3" s="3"/>
      <c r="G3" s="5">
        <v>0.2</v>
      </c>
      <c r="H3" s="3"/>
    </row>
    <row r="4" spans="1:8" s="1" customFormat="1" x14ac:dyDescent="0.2">
      <c r="A4" s="24" t="s">
        <v>8</v>
      </c>
      <c r="B4" s="24">
        <v>20000</v>
      </c>
      <c r="C4" s="24">
        <f>B4*C3</f>
        <v>4458</v>
      </c>
      <c r="D4" s="24">
        <f>B4*D3</f>
        <v>2774</v>
      </c>
      <c r="E4" s="24">
        <f>C4+D4</f>
        <v>7232</v>
      </c>
      <c r="F4" s="24">
        <f>B4-D4</f>
        <v>17226</v>
      </c>
      <c r="G4" s="24">
        <f>B4*G3</f>
        <v>4000</v>
      </c>
      <c r="H4" s="24">
        <f>F4-G4</f>
        <v>13226</v>
      </c>
    </row>
    <row r="5" spans="1:8" ht="17" thickBot="1" x14ac:dyDescent="0.25"/>
    <row r="6" spans="1:8" ht="17" thickBot="1" x14ac:dyDescent="0.25">
      <c r="A6" s="107" t="s">
        <v>9</v>
      </c>
      <c r="B6" s="108"/>
      <c r="C6" s="109"/>
    </row>
    <row r="7" spans="1:8" ht="17" thickBot="1" x14ac:dyDescent="0.25">
      <c r="A7" s="25" t="s">
        <v>12</v>
      </c>
      <c r="B7" s="7" t="s">
        <v>20</v>
      </c>
      <c r="C7" s="26" t="s">
        <v>21</v>
      </c>
    </row>
    <row r="8" spans="1:8" x14ac:dyDescent="0.2">
      <c r="A8" s="8" t="s">
        <v>10</v>
      </c>
      <c r="B8" s="9">
        <f>B4</f>
        <v>20000</v>
      </c>
      <c r="C8" s="21"/>
    </row>
    <row r="9" spans="1:8" x14ac:dyDescent="0.2">
      <c r="A9" s="10" t="s">
        <v>11</v>
      </c>
      <c r="B9" s="19">
        <f>C4</f>
        <v>4458</v>
      </c>
      <c r="C9" s="22"/>
    </row>
    <row r="10" spans="1:8" x14ac:dyDescent="0.2">
      <c r="A10" s="27" t="s">
        <v>13</v>
      </c>
      <c r="B10" s="11"/>
      <c r="C10" s="28"/>
    </row>
    <row r="11" spans="1:8" x14ac:dyDescent="0.2">
      <c r="A11" s="12" t="s">
        <v>19</v>
      </c>
      <c r="B11" s="19"/>
      <c r="C11" s="22">
        <f>G4</f>
        <v>4000</v>
      </c>
    </row>
    <row r="12" spans="1:8" x14ac:dyDescent="0.2">
      <c r="A12" s="12" t="s">
        <v>16</v>
      </c>
      <c r="B12" s="19"/>
      <c r="C12" s="22">
        <f>E4</f>
        <v>7232</v>
      </c>
    </row>
    <row r="13" spans="1:8" x14ac:dyDescent="0.2">
      <c r="A13" s="12" t="s">
        <v>18</v>
      </c>
      <c r="B13" s="19"/>
      <c r="C13" s="22">
        <f>H4</f>
        <v>13226</v>
      </c>
    </row>
    <row r="14" spans="1:8" ht="17" thickBot="1" x14ac:dyDescent="0.25">
      <c r="A14" s="13" t="s">
        <v>14</v>
      </c>
      <c r="B14" s="14">
        <f>SUM(B8:B13)</f>
        <v>24458</v>
      </c>
      <c r="C14" s="23">
        <f>SUM(C11:C13)</f>
        <v>24458</v>
      </c>
    </row>
    <row r="15" spans="1:8" ht="18" thickTop="1" thickBot="1" x14ac:dyDescent="0.25">
      <c r="A15" s="15"/>
      <c r="B15" s="16"/>
      <c r="C15" s="17"/>
    </row>
    <row r="16" spans="1:8" x14ac:dyDescent="0.2">
      <c r="A16" s="110" t="s">
        <v>15</v>
      </c>
      <c r="B16" s="111"/>
      <c r="C16" s="112"/>
    </row>
    <row r="17" spans="1:3" x14ac:dyDescent="0.2">
      <c r="A17" s="29" t="str">
        <f>A11</f>
        <v>54.03.01 Υποχρεώσεις Φόρου μισθωτών Υπηρεσιών (ΦΜΥ)</v>
      </c>
      <c r="B17" s="18">
        <f>C11</f>
        <v>4000</v>
      </c>
      <c r="C17" s="30"/>
    </row>
    <row r="18" spans="1:3" x14ac:dyDescent="0.2">
      <c r="A18" s="10" t="str">
        <f t="shared" ref="A18:A19" si="0">A12</f>
        <v>55.01 Σύνολο Ασφαλιστικών Εισφορών (Εργοδοτικές + Εργατικές)</v>
      </c>
      <c r="B18" s="19">
        <f t="shared" ref="B18:B19" si="1">C12</f>
        <v>7232</v>
      </c>
      <c r="C18" s="22"/>
    </row>
    <row r="19" spans="1:3" x14ac:dyDescent="0.2">
      <c r="A19" s="10" t="str">
        <f t="shared" si="0"/>
        <v>53.03 Αμοιβές προσωπικού Πληρωτέες (Μικτές αποδοχές-Εργατικές Εισφορές-ΦΜΥ)</v>
      </c>
      <c r="B19" s="19">
        <f t="shared" si="1"/>
        <v>13226</v>
      </c>
      <c r="C19" s="22"/>
    </row>
    <row r="20" spans="1:3" x14ac:dyDescent="0.2">
      <c r="A20" s="31" t="s">
        <v>17</v>
      </c>
      <c r="B20" s="20"/>
      <c r="C20" s="32">
        <f>SUM(B17:B19)</f>
        <v>24458</v>
      </c>
    </row>
    <row r="21" spans="1:3" ht="17" thickBot="1" x14ac:dyDescent="0.25">
      <c r="A21" s="33" t="s">
        <v>14</v>
      </c>
      <c r="B21" s="34">
        <f>SUM(B17:B20)</f>
        <v>24458</v>
      </c>
      <c r="C21" s="35">
        <f>SUM(C18:C20)</f>
        <v>24458</v>
      </c>
    </row>
  </sheetData>
  <mergeCells count="3">
    <mergeCell ref="A6:C6"/>
    <mergeCell ref="A16:C16"/>
    <mergeCell ref="A1:H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9BBB-5619-3A40-BAE8-7CA1DA8D22E0}">
  <dimension ref="A1:C46"/>
  <sheetViews>
    <sheetView topLeftCell="A20" zoomScale="170" zoomScaleNormal="170" workbookViewId="0">
      <selection activeCell="A36" sqref="A36"/>
    </sheetView>
  </sheetViews>
  <sheetFormatPr baseColWidth="10" defaultRowHeight="16" x14ac:dyDescent="0.2"/>
  <cols>
    <col min="1" max="1" width="76.33203125" bestFit="1" customWidth="1"/>
    <col min="2" max="2" width="13.83203125" bestFit="1" customWidth="1"/>
    <col min="3" max="3" width="12.5" bestFit="1" customWidth="1"/>
  </cols>
  <sheetData>
    <row r="1" spans="1:3" ht="19" thickBot="1" x14ac:dyDescent="0.25">
      <c r="A1" s="117" t="s">
        <v>24</v>
      </c>
      <c r="B1" s="118"/>
      <c r="C1" s="119"/>
    </row>
    <row r="2" spans="1:3" ht="17" thickBot="1" x14ac:dyDescent="0.25">
      <c r="A2" s="120" t="s">
        <v>25</v>
      </c>
      <c r="B2" s="121"/>
      <c r="C2" s="122"/>
    </row>
    <row r="3" spans="1:3" ht="17" thickBot="1" x14ac:dyDescent="0.25">
      <c r="A3" s="123" t="s">
        <v>26</v>
      </c>
      <c r="B3" s="124"/>
      <c r="C3" s="125"/>
    </row>
    <row r="4" spans="1:3" x14ac:dyDescent="0.2">
      <c r="A4" s="36" t="s">
        <v>27</v>
      </c>
      <c r="B4" s="37">
        <v>5000</v>
      </c>
      <c r="C4" s="38" t="s">
        <v>28</v>
      </c>
    </row>
    <row r="5" spans="1:3" x14ac:dyDescent="0.2">
      <c r="A5" s="36" t="s">
        <v>29</v>
      </c>
      <c r="B5" s="39">
        <v>12</v>
      </c>
      <c r="C5" s="38" t="s">
        <v>30</v>
      </c>
    </row>
    <row r="6" spans="1:3" ht="17" thickBot="1" x14ac:dyDescent="0.25">
      <c r="A6" s="40" t="s">
        <v>31</v>
      </c>
      <c r="B6" s="41">
        <v>45260</v>
      </c>
      <c r="C6" s="42"/>
    </row>
    <row r="7" spans="1:3" ht="17" thickBot="1" x14ac:dyDescent="0.25">
      <c r="A7" s="43" t="s">
        <v>32</v>
      </c>
      <c r="B7" s="44" t="s">
        <v>33</v>
      </c>
      <c r="C7" s="45" t="s">
        <v>21</v>
      </c>
    </row>
    <row r="8" spans="1:3" ht="17" thickBot="1" x14ac:dyDescent="0.25">
      <c r="A8" s="114">
        <f>+B6</f>
        <v>45260</v>
      </c>
      <c r="B8" s="115"/>
      <c r="C8" s="116"/>
    </row>
    <row r="9" spans="1:3" x14ac:dyDescent="0.2">
      <c r="A9" s="46" t="str">
        <f>+A31</f>
        <v xml:space="preserve">37.01 Προπληρωμένα έξοδα ή/και έξοδα επόμενων χρήσεων </v>
      </c>
      <c r="B9" s="47">
        <f>+B4*B5</f>
        <v>60000</v>
      </c>
      <c r="C9" s="48"/>
    </row>
    <row r="10" spans="1:3" ht="17" thickBot="1" x14ac:dyDescent="0.25">
      <c r="A10" s="49" t="str">
        <f>+A32</f>
        <v>38.01 Ταμείο</v>
      </c>
      <c r="B10" s="50"/>
      <c r="C10" s="51">
        <f>+B9</f>
        <v>60000</v>
      </c>
    </row>
    <row r="11" spans="1:3" ht="17" thickBot="1" x14ac:dyDescent="0.25">
      <c r="A11" s="114">
        <v>45291</v>
      </c>
      <c r="B11" s="115"/>
      <c r="C11" s="116"/>
    </row>
    <row r="12" spans="1:3" ht="17" thickBot="1" x14ac:dyDescent="0.25">
      <c r="A12" s="52" t="s">
        <v>34</v>
      </c>
      <c r="B12" s="53">
        <f>ROUND((A11-A8)/30,0)</f>
        <v>1</v>
      </c>
      <c r="C12" s="54" t="s">
        <v>35</v>
      </c>
    </row>
    <row r="13" spans="1:3" x14ac:dyDescent="0.2">
      <c r="A13" s="46" t="str">
        <f>+A33</f>
        <v>64.05 Ενοίκια</v>
      </c>
      <c r="B13" s="55">
        <f>(A11-A8)*B4/31</f>
        <v>5000</v>
      </c>
      <c r="C13" s="48"/>
    </row>
    <row r="14" spans="1:3" ht="17" thickBot="1" x14ac:dyDescent="0.25">
      <c r="A14" s="49" t="str">
        <f>+A9</f>
        <v xml:space="preserve">37.01 Προπληρωμένα έξοδα ή/και έξοδα επόμενων χρήσεων </v>
      </c>
      <c r="B14" s="50"/>
      <c r="C14" s="51">
        <f>+B13</f>
        <v>5000</v>
      </c>
    </row>
    <row r="15" spans="1:3" ht="17" thickBot="1" x14ac:dyDescent="0.25">
      <c r="A15" s="40"/>
      <c r="B15" s="56"/>
      <c r="C15" s="42"/>
    </row>
    <row r="16" spans="1:3" ht="17" thickBot="1" x14ac:dyDescent="0.25">
      <c r="A16" s="123" t="s">
        <v>36</v>
      </c>
      <c r="B16" s="124"/>
      <c r="C16" s="125"/>
    </row>
    <row r="17" spans="1:3" x14ac:dyDescent="0.2">
      <c r="A17" s="57" t="s">
        <v>37</v>
      </c>
      <c r="B17" s="39">
        <v>1000</v>
      </c>
      <c r="C17" s="38" t="s">
        <v>28</v>
      </c>
    </row>
    <row r="18" spans="1:3" x14ac:dyDescent="0.2">
      <c r="A18" s="36" t="s">
        <v>38</v>
      </c>
      <c r="B18" s="58">
        <v>45185</v>
      </c>
      <c r="C18" s="38" t="s">
        <v>39</v>
      </c>
    </row>
    <row r="19" spans="1:3" ht="17" thickBot="1" x14ac:dyDescent="0.25">
      <c r="A19" s="40" t="s">
        <v>40</v>
      </c>
      <c r="B19" s="41">
        <v>45199</v>
      </c>
      <c r="C19" s="42"/>
    </row>
    <row r="20" spans="1:3" ht="17" thickBot="1" x14ac:dyDescent="0.25">
      <c r="A20" s="43" t="s">
        <v>32</v>
      </c>
      <c r="B20" s="44" t="s">
        <v>33</v>
      </c>
      <c r="C20" s="45" t="s">
        <v>21</v>
      </c>
    </row>
    <row r="21" spans="1:3" ht="17" thickBot="1" x14ac:dyDescent="0.25">
      <c r="A21" s="114">
        <f>+B19</f>
        <v>45199</v>
      </c>
      <c r="B21" s="115"/>
      <c r="C21" s="116"/>
    </row>
    <row r="22" spans="1:3" x14ac:dyDescent="0.2">
      <c r="A22" s="59" t="str">
        <f>+A34</f>
        <v>37.02 Δουλευμένα έσοδα περιόδου ή/και έσοδα χρήσεως εισπρακτέα</v>
      </c>
      <c r="B22" s="60">
        <f>+B17/B24</f>
        <v>500</v>
      </c>
      <c r="C22" s="61"/>
    </row>
    <row r="23" spans="1:3" x14ac:dyDescent="0.2">
      <c r="A23" s="62" t="str">
        <f>+A35</f>
        <v>71.04 Άλλα λειτουργικά έσοδα / Ενοίκια Έσοδα</v>
      </c>
      <c r="B23" s="60"/>
      <c r="C23" s="61">
        <f>+B22</f>
        <v>500</v>
      </c>
    </row>
    <row r="24" spans="1:3" ht="17" thickBot="1" x14ac:dyDescent="0.25">
      <c r="A24" s="52" t="s">
        <v>41</v>
      </c>
      <c r="B24" s="63">
        <f>ROUND(30/(B19-B18),0)</f>
        <v>2</v>
      </c>
      <c r="C24" s="64" t="s">
        <v>35</v>
      </c>
    </row>
    <row r="25" spans="1:3" ht="17" thickBot="1" x14ac:dyDescent="0.25">
      <c r="A25" s="114">
        <f>+B18+30</f>
        <v>45215</v>
      </c>
      <c r="B25" s="115"/>
      <c r="C25" s="116"/>
    </row>
    <row r="26" spans="1:3" x14ac:dyDescent="0.2">
      <c r="A26" s="59" t="str">
        <f>+A32</f>
        <v>38.01 Ταμείο</v>
      </c>
      <c r="B26" s="60">
        <f>+B17</f>
        <v>1000</v>
      </c>
      <c r="C26" s="61"/>
    </row>
    <row r="27" spans="1:3" x14ac:dyDescent="0.2">
      <c r="A27" s="62" t="str">
        <f>+A23</f>
        <v>71.04 Άλλα λειτουργικά έσοδα / Ενοίκια Έσοδα</v>
      </c>
      <c r="B27" s="60"/>
      <c r="C27" s="61">
        <f>+B26</f>
        <v>1000</v>
      </c>
    </row>
    <row r="28" spans="1:3" x14ac:dyDescent="0.2">
      <c r="A28" s="59" t="str">
        <f>+A27</f>
        <v>71.04 Άλλα λειτουργικά έσοδα / Ενοίκια Έσοδα</v>
      </c>
      <c r="B28" s="60">
        <f>+B22</f>
        <v>500</v>
      </c>
      <c r="C28" s="61"/>
    </row>
    <row r="29" spans="1:3" ht="17" thickBot="1" x14ac:dyDescent="0.25">
      <c r="A29" s="65" t="str">
        <f>+A22</f>
        <v>37.02 Δουλευμένα έσοδα περιόδου ή/και έσοδα χρήσεως εισπρακτέα</v>
      </c>
      <c r="B29" s="66"/>
      <c r="C29" s="51">
        <f>+B28</f>
        <v>500</v>
      </c>
    </row>
    <row r="30" spans="1:3" ht="17" thickBot="1" x14ac:dyDescent="0.25">
      <c r="A30" s="67" t="s">
        <v>42</v>
      </c>
      <c r="B30" s="68" t="s">
        <v>43</v>
      </c>
      <c r="C30" s="39"/>
    </row>
    <row r="31" spans="1:3" x14ac:dyDescent="0.2">
      <c r="A31" s="69" t="s">
        <v>70</v>
      </c>
      <c r="B31" s="70" t="s">
        <v>44</v>
      </c>
      <c r="C31" s="39"/>
    </row>
    <row r="32" spans="1:3" x14ac:dyDescent="0.2">
      <c r="A32" s="71" t="s">
        <v>71</v>
      </c>
      <c r="B32" s="72" t="s">
        <v>45</v>
      </c>
      <c r="C32" s="39"/>
    </row>
    <row r="33" spans="1:3" x14ac:dyDescent="0.2">
      <c r="A33" s="59" t="s">
        <v>72</v>
      </c>
      <c r="B33" s="72" t="s">
        <v>46</v>
      </c>
      <c r="C33" s="39"/>
    </row>
    <row r="34" spans="1:3" x14ac:dyDescent="0.2">
      <c r="A34" s="71" t="s">
        <v>73</v>
      </c>
      <c r="B34" s="72" t="s">
        <v>47</v>
      </c>
      <c r="C34" s="39"/>
    </row>
    <row r="35" spans="1:3" x14ac:dyDescent="0.2">
      <c r="A35" s="59" t="s">
        <v>74</v>
      </c>
      <c r="B35" s="72" t="s">
        <v>48</v>
      </c>
      <c r="C35" s="39"/>
    </row>
    <row r="36" spans="1:3" x14ac:dyDescent="0.2">
      <c r="A36" s="39"/>
    </row>
    <row r="37" spans="1:3" x14ac:dyDescent="0.2">
      <c r="A37" s="39"/>
    </row>
    <row r="38" spans="1:3" x14ac:dyDescent="0.2">
      <c r="A38" s="39"/>
    </row>
    <row r="39" spans="1:3" x14ac:dyDescent="0.2">
      <c r="A39" s="39"/>
    </row>
    <row r="40" spans="1:3" x14ac:dyDescent="0.2">
      <c r="A40" s="39"/>
    </row>
    <row r="41" spans="1:3" x14ac:dyDescent="0.2">
      <c r="A41" s="39"/>
    </row>
    <row r="42" spans="1:3" x14ac:dyDescent="0.2">
      <c r="A42" s="39"/>
    </row>
    <row r="43" spans="1:3" x14ac:dyDescent="0.2">
      <c r="C43" s="39"/>
    </row>
    <row r="44" spans="1:3" x14ac:dyDescent="0.2">
      <c r="C44" s="39"/>
    </row>
    <row r="45" spans="1:3" x14ac:dyDescent="0.2">
      <c r="C45" s="39"/>
    </row>
    <row r="46" spans="1:3" x14ac:dyDescent="0.2">
      <c r="A46" s="39"/>
      <c r="B46" s="39"/>
      <c r="C46" s="39"/>
    </row>
  </sheetData>
  <mergeCells count="8">
    <mergeCell ref="A21:C21"/>
    <mergeCell ref="A25:C25"/>
    <mergeCell ref="A1:C1"/>
    <mergeCell ref="A2:C2"/>
    <mergeCell ref="A3:C3"/>
    <mergeCell ref="A8:C8"/>
    <mergeCell ref="A11:C11"/>
    <mergeCell ref="A16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2D63-DB1A-2548-8CE6-848387BAAC62}">
  <dimension ref="A1:C37"/>
  <sheetViews>
    <sheetView workbookViewId="0">
      <selection activeCell="A3" sqref="A3:C13"/>
    </sheetView>
  </sheetViews>
  <sheetFormatPr baseColWidth="10" defaultRowHeight="16" x14ac:dyDescent="0.2"/>
  <cols>
    <col min="1" max="1" width="77.1640625" bestFit="1" customWidth="1"/>
    <col min="2" max="2" width="13.5" customWidth="1"/>
    <col min="3" max="3" width="10.33203125" bestFit="1" customWidth="1"/>
  </cols>
  <sheetData>
    <row r="1" spans="1:3" ht="19" thickBot="1" x14ac:dyDescent="0.25">
      <c r="A1" s="117" t="s">
        <v>49</v>
      </c>
      <c r="B1" s="118"/>
      <c r="C1" s="119"/>
    </row>
    <row r="2" spans="1:3" ht="17" thickBot="1" x14ac:dyDescent="0.25">
      <c r="A2" s="120" t="s">
        <v>25</v>
      </c>
      <c r="B2" s="121"/>
      <c r="C2" s="122"/>
    </row>
    <row r="3" spans="1:3" ht="17" thickBot="1" x14ac:dyDescent="0.25">
      <c r="A3" s="126" t="s">
        <v>50</v>
      </c>
      <c r="B3" s="127"/>
      <c r="C3" s="128"/>
    </row>
    <row r="4" spans="1:3" x14ac:dyDescent="0.2">
      <c r="A4" s="36" t="s">
        <v>51</v>
      </c>
      <c r="B4" s="37">
        <v>1000</v>
      </c>
      <c r="C4" s="38" t="s">
        <v>28</v>
      </c>
    </row>
    <row r="5" spans="1:3" x14ac:dyDescent="0.2">
      <c r="A5" s="36" t="s">
        <v>52</v>
      </c>
      <c r="B5" s="39">
        <v>12</v>
      </c>
      <c r="C5" s="38" t="s">
        <v>30</v>
      </c>
    </row>
    <row r="6" spans="1:3" ht="17" thickBot="1" x14ac:dyDescent="0.25">
      <c r="A6" s="40" t="s">
        <v>53</v>
      </c>
      <c r="B6" s="41">
        <v>45626</v>
      </c>
      <c r="C6" s="42"/>
    </row>
    <row r="7" spans="1:3" ht="17" thickBot="1" x14ac:dyDescent="0.25">
      <c r="A7" s="43" t="s">
        <v>32</v>
      </c>
      <c r="B7" s="44" t="s">
        <v>33</v>
      </c>
      <c r="C7" s="45" t="s">
        <v>21</v>
      </c>
    </row>
    <row r="8" spans="1:3" ht="17" thickBot="1" x14ac:dyDescent="0.25">
      <c r="A8" s="114">
        <f>+B6</f>
        <v>45626</v>
      </c>
      <c r="B8" s="115"/>
      <c r="C8" s="116"/>
    </row>
    <row r="9" spans="1:3" x14ac:dyDescent="0.2">
      <c r="A9" s="59" t="str">
        <f>+A28</f>
        <v>38.01 ΤΑΜΕΙΟ</v>
      </c>
      <c r="B9" s="60">
        <f>+B4*B5</f>
        <v>12000</v>
      </c>
      <c r="C9" s="61"/>
    </row>
    <row r="10" spans="1:3" ht="17" thickBot="1" x14ac:dyDescent="0.25">
      <c r="A10" s="62" t="str">
        <f>+A30</f>
        <v>56.02 ΕΣΟΔΑ ΕΠΟΜΕΝΩΝ ΧΡΗΣΕΩΝ</v>
      </c>
      <c r="B10" s="60"/>
      <c r="C10" s="61">
        <f>+B9</f>
        <v>12000</v>
      </c>
    </row>
    <row r="11" spans="1:3" ht="17" thickBot="1" x14ac:dyDescent="0.25">
      <c r="A11" s="114">
        <v>45657</v>
      </c>
      <c r="B11" s="115">
        <f>ROUND((A11-A8)/30,0)</f>
        <v>1</v>
      </c>
      <c r="C11" s="116" t="s">
        <v>35</v>
      </c>
    </row>
    <row r="12" spans="1:3" x14ac:dyDescent="0.2">
      <c r="A12" s="59" t="str">
        <f>+A10</f>
        <v>56.02 ΕΣΟΔΑ ΕΠΟΜΕΝΩΝ ΧΡΗΣΕΩΝ</v>
      </c>
      <c r="B12" s="60">
        <f>(A11-A8)*B4/31</f>
        <v>1000</v>
      </c>
      <c r="C12" s="61"/>
    </row>
    <row r="13" spans="1:3" ht="17" thickBot="1" x14ac:dyDescent="0.25">
      <c r="A13" s="49" t="str">
        <f>+A29</f>
        <v>71.04 ΕΝΟΙΚΙΑ - ΕΣΟΔΑ</v>
      </c>
      <c r="B13" s="50"/>
      <c r="C13" s="51">
        <f>+B12</f>
        <v>1000</v>
      </c>
    </row>
    <row r="14" spans="1:3" ht="17" thickBot="1" x14ac:dyDescent="0.25">
      <c r="A14" s="126" t="s">
        <v>54</v>
      </c>
      <c r="B14" s="127"/>
      <c r="C14" s="128"/>
    </row>
    <row r="15" spans="1:3" x14ac:dyDescent="0.2">
      <c r="A15" s="57" t="s">
        <v>55</v>
      </c>
      <c r="B15" s="73">
        <v>45555</v>
      </c>
      <c r="C15" s="74">
        <v>45676</v>
      </c>
    </row>
    <row r="16" spans="1:3" x14ac:dyDescent="0.2">
      <c r="A16" s="36" t="s">
        <v>56</v>
      </c>
      <c r="B16" s="37">
        <v>1200</v>
      </c>
      <c r="C16" s="38" t="s">
        <v>28</v>
      </c>
    </row>
    <row r="17" spans="1:3" ht="17" thickBot="1" x14ac:dyDescent="0.25">
      <c r="A17" s="40" t="s">
        <v>57</v>
      </c>
      <c r="B17" s="41">
        <v>45657</v>
      </c>
      <c r="C17" s="42"/>
    </row>
    <row r="18" spans="1:3" ht="17" thickBot="1" x14ac:dyDescent="0.25">
      <c r="A18" s="43" t="s">
        <v>32</v>
      </c>
      <c r="B18" s="44" t="s">
        <v>33</v>
      </c>
      <c r="C18" s="45" t="s">
        <v>21</v>
      </c>
    </row>
    <row r="19" spans="1:3" ht="17" thickBot="1" x14ac:dyDescent="0.25">
      <c r="A19" s="114">
        <f>+B17</f>
        <v>45657</v>
      </c>
      <c r="B19" s="115"/>
      <c r="C19" s="116"/>
    </row>
    <row r="20" spans="1:3" x14ac:dyDescent="0.2">
      <c r="A20" s="59" t="str">
        <f>+A31</f>
        <v>64.02 ΠΑΡΟΧΕΣ ΤΡΙΤΩΝ - ΔΕΗ</v>
      </c>
      <c r="B20" s="60">
        <f>(B17-B15)*B16/(C15-B15)</f>
        <v>1011.5702479338843</v>
      </c>
      <c r="C20" s="61"/>
    </row>
    <row r="21" spans="1:3" ht="17" thickBot="1" x14ac:dyDescent="0.25">
      <c r="A21" s="62" t="str">
        <f>+A32</f>
        <v>56.01 ΕΞΟΔΑ ΧΡΗΣΕΩΣ ΔΕΔΟΥΛΕΥΜΕΝΑ ΕΚΤΟΣ ΤΟΚΩΝ</v>
      </c>
      <c r="B21" s="60"/>
      <c r="C21" s="61">
        <f>+B20</f>
        <v>1011.5702479338843</v>
      </c>
    </row>
    <row r="22" spans="1:3" ht="17" thickBot="1" x14ac:dyDescent="0.25">
      <c r="A22" s="114">
        <f>+C15</f>
        <v>45676</v>
      </c>
      <c r="B22" s="115"/>
      <c r="C22" s="116"/>
    </row>
    <row r="23" spans="1:3" x14ac:dyDescent="0.2">
      <c r="A23" s="59" t="str">
        <f>+A20</f>
        <v>64.02 ΠΑΡΟΧΕΣ ΤΡΙΤΩΝ - ΔΕΗ</v>
      </c>
      <c r="B23" s="60">
        <f>+B16</f>
        <v>1200</v>
      </c>
      <c r="C23" s="61"/>
    </row>
    <row r="24" spans="1:3" x14ac:dyDescent="0.2">
      <c r="A24" s="62" t="str">
        <f>+A28</f>
        <v>38.01 ΤΑΜΕΙΟ</v>
      </c>
      <c r="B24" s="60"/>
      <c r="C24" s="61">
        <f>+B23</f>
        <v>1200</v>
      </c>
    </row>
    <row r="25" spans="1:3" x14ac:dyDescent="0.2">
      <c r="A25" s="59" t="str">
        <f>+A21</f>
        <v>56.01 ΕΞΟΔΑ ΧΡΗΣΕΩΣ ΔΕΔΟΥΛΕΥΜΕΝΑ ΕΚΤΟΣ ΤΟΚΩΝ</v>
      </c>
      <c r="B25" s="60">
        <f>+B20</f>
        <v>1011.5702479338843</v>
      </c>
      <c r="C25" s="61"/>
    </row>
    <row r="26" spans="1:3" ht="17" thickBot="1" x14ac:dyDescent="0.25">
      <c r="A26" s="49" t="str">
        <f>+A20</f>
        <v>64.02 ΠΑΡΟΧΕΣ ΤΡΙΤΩΝ - ΔΕΗ</v>
      </c>
      <c r="B26" s="50"/>
      <c r="C26" s="51">
        <f>+B25</f>
        <v>1011.5702479338843</v>
      </c>
    </row>
    <row r="27" spans="1:3" ht="17" thickBot="1" x14ac:dyDescent="0.25">
      <c r="A27" s="75" t="s">
        <v>42</v>
      </c>
      <c r="B27" s="75" t="s">
        <v>43</v>
      </c>
      <c r="C27" s="39"/>
    </row>
    <row r="28" spans="1:3" x14ac:dyDescent="0.2">
      <c r="A28" s="76" t="s">
        <v>75</v>
      </c>
      <c r="B28" s="72" t="s">
        <v>45</v>
      </c>
      <c r="C28" s="39"/>
    </row>
    <row r="29" spans="1:3" x14ac:dyDescent="0.2">
      <c r="A29" s="76" t="s">
        <v>76</v>
      </c>
      <c r="B29" s="76" t="s">
        <v>60</v>
      </c>
      <c r="C29" s="39"/>
    </row>
    <row r="30" spans="1:3" x14ac:dyDescent="0.2">
      <c r="A30" s="76" t="s">
        <v>77</v>
      </c>
      <c r="B30" s="76" t="s">
        <v>61</v>
      </c>
      <c r="C30" s="39"/>
    </row>
    <row r="31" spans="1:3" x14ac:dyDescent="0.2">
      <c r="A31" s="76" t="s">
        <v>78</v>
      </c>
      <c r="B31" s="76" t="s">
        <v>66</v>
      </c>
      <c r="C31" s="39"/>
    </row>
    <row r="32" spans="1:3" x14ac:dyDescent="0.2">
      <c r="A32" s="76" t="s">
        <v>79</v>
      </c>
      <c r="B32" s="76" t="s">
        <v>69</v>
      </c>
      <c r="C32" s="39"/>
    </row>
    <row r="33" spans="1:3" x14ac:dyDescent="0.2">
      <c r="C33" s="77"/>
    </row>
    <row r="34" spans="1:3" x14ac:dyDescent="0.2">
      <c r="A34" s="78" t="s">
        <v>58</v>
      </c>
      <c r="B34" s="78" t="s">
        <v>59</v>
      </c>
      <c r="C34" s="77"/>
    </row>
    <row r="35" spans="1:3" x14ac:dyDescent="0.2">
      <c r="A35" s="78" t="s">
        <v>62</v>
      </c>
      <c r="B35" s="78" t="s">
        <v>63</v>
      </c>
      <c r="C35" s="77"/>
    </row>
    <row r="36" spans="1:3" x14ac:dyDescent="0.2">
      <c r="A36" s="78" t="s">
        <v>64</v>
      </c>
      <c r="B36" s="78" t="s">
        <v>65</v>
      </c>
      <c r="C36" s="77"/>
    </row>
    <row r="37" spans="1:3" x14ac:dyDescent="0.2">
      <c r="A37" s="78" t="s">
        <v>67</v>
      </c>
      <c r="B37" s="78" t="s">
        <v>68</v>
      </c>
    </row>
  </sheetData>
  <mergeCells count="8">
    <mergeCell ref="A19:C19"/>
    <mergeCell ref="A22:C22"/>
    <mergeCell ref="A1:C1"/>
    <mergeCell ref="A2:C2"/>
    <mergeCell ref="A3:C3"/>
    <mergeCell ref="A8:C8"/>
    <mergeCell ref="A11:C11"/>
    <mergeCell ref="A14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6846-9C83-FF42-9096-3A30C9AA9AFE}">
  <dimension ref="A1:C15"/>
  <sheetViews>
    <sheetView workbookViewId="0">
      <selection activeCell="C10" sqref="C10"/>
    </sheetView>
  </sheetViews>
  <sheetFormatPr baseColWidth="10" defaultRowHeight="16" x14ac:dyDescent="0.2"/>
  <cols>
    <col min="1" max="1" width="72.83203125" customWidth="1"/>
    <col min="2" max="2" width="67.33203125" bestFit="1" customWidth="1"/>
  </cols>
  <sheetData>
    <row r="1" spans="1:3" x14ac:dyDescent="0.2">
      <c r="A1" s="6" t="s">
        <v>92</v>
      </c>
      <c r="B1" s="81">
        <v>10000</v>
      </c>
      <c r="C1" s="6" t="s">
        <v>90</v>
      </c>
    </row>
    <row r="2" spans="1:3" x14ac:dyDescent="0.2">
      <c r="A2" t="str">
        <f>A12</f>
        <v>65.01 Τόκοι τραπεζικών δανείων:</v>
      </c>
      <c r="B2" s="79">
        <f>B1</f>
        <v>10000</v>
      </c>
    </row>
    <row r="3" spans="1:3" x14ac:dyDescent="0.2">
      <c r="A3" s="80" t="str">
        <f>A11</f>
        <v>52.01 Τραπεζικά δάνεια - μη συνδεδεμένες οντότητες</v>
      </c>
      <c r="C3" s="79">
        <f>B2</f>
        <v>10000</v>
      </c>
    </row>
    <row r="4" spans="1:3" x14ac:dyDescent="0.2">
      <c r="A4" s="6" t="s">
        <v>91</v>
      </c>
      <c r="B4" s="81">
        <v>50000</v>
      </c>
      <c r="C4" s="6" t="s">
        <v>90</v>
      </c>
    </row>
    <row r="5" spans="1:3" x14ac:dyDescent="0.2">
      <c r="A5" t="str">
        <f>A11</f>
        <v>52.01 Τραπεζικά δάνεια - μη συνδεδεμένες οντότητες</v>
      </c>
      <c r="B5" s="79">
        <f>B4</f>
        <v>50000</v>
      </c>
    </row>
    <row r="6" spans="1:3" x14ac:dyDescent="0.2">
      <c r="A6" s="80" t="str">
        <f>A14</f>
        <v>38.02 Καταθέσεις όψεως:</v>
      </c>
      <c r="C6" s="79">
        <f>B5</f>
        <v>50000</v>
      </c>
    </row>
    <row r="7" spans="1:3" x14ac:dyDescent="0.2">
      <c r="A7" s="82" t="s">
        <v>93</v>
      </c>
      <c r="B7" s="83">
        <v>5000</v>
      </c>
      <c r="C7" s="82" t="s">
        <v>90</v>
      </c>
    </row>
    <row r="8" spans="1:3" x14ac:dyDescent="0.2">
      <c r="A8" t="str">
        <f>A15</f>
        <v>38.03 Καταθέσεις προθεσμίας:</v>
      </c>
      <c r="B8" s="79">
        <f>B7</f>
        <v>5000</v>
      </c>
    </row>
    <row r="9" spans="1:3" x14ac:dyDescent="0.2">
      <c r="A9" s="80" t="str">
        <f>A13</f>
        <v xml:space="preserve">72.04 Πιστωτικοί τόκοι άλλων επενδύσεων: </v>
      </c>
      <c r="C9" s="79">
        <f>B8</f>
        <v>5000</v>
      </c>
    </row>
    <row r="11" spans="1:3" x14ac:dyDescent="0.2">
      <c r="A11" s="78" t="s">
        <v>81</v>
      </c>
      <c r="B11" s="78" t="s">
        <v>80</v>
      </c>
    </row>
    <row r="12" spans="1:3" x14ac:dyDescent="0.2">
      <c r="A12" s="78" t="s">
        <v>83</v>
      </c>
      <c r="B12" s="78" t="s">
        <v>82</v>
      </c>
    </row>
    <row r="13" spans="1:3" x14ac:dyDescent="0.2">
      <c r="A13" s="78" t="s">
        <v>85</v>
      </c>
      <c r="B13" s="78" t="s">
        <v>84</v>
      </c>
    </row>
    <row r="14" spans="1:3" x14ac:dyDescent="0.2">
      <c r="A14" s="78" t="s">
        <v>87</v>
      </c>
      <c r="B14" s="78" t="s">
        <v>86</v>
      </c>
    </row>
    <row r="15" spans="1:3" x14ac:dyDescent="0.2">
      <c r="A15" s="78" t="s">
        <v>89</v>
      </c>
      <c r="B15" s="78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B8AA-67E9-8141-BBEF-93BD8867CA1B}">
  <dimension ref="A1:E16"/>
  <sheetViews>
    <sheetView tabSelected="1" zoomScale="190" zoomScaleNormal="190" workbookViewId="0">
      <selection activeCell="E16" sqref="E16"/>
    </sheetView>
  </sheetViews>
  <sheetFormatPr baseColWidth="10" defaultRowHeight="16" x14ac:dyDescent="0.2"/>
  <cols>
    <col min="2" max="2" width="41.33203125" bestFit="1" customWidth="1"/>
    <col min="3" max="3" width="36" bestFit="1" customWidth="1"/>
    <col min="4" max="4" width="9.5" bestFit="1" customWidth="1"/>
  </cols>
  <sheetData>
    <row r="1" spans="1:5" x14ac:dyDescent="0.2">
      <c r="A1" s="100" t="s">
        <v>103</v>
      </c>
      <c r="B1" s="100"/>
      <c r="C1" s="101"/>
      <c r="D1" s="105">
        <v>20000</v>
      </c>
    </row>
    <row r="2" spans="1:5" x14ac:dyDescent="0.2">
      <c r="A2" s="100" t="s">
        <v>104</v>
      </c>
      <c r="B2" s="100"/>
      <c r="C2" s="101"/>
      <c r="D2" s="102"/>
      <c r="E2" s="100"/>
    </row>
    <row r="3" spans="1:5" x14ac:dyDescent="0.2">
      <c r="A3" s="102" t="s">
        <v>97</v>
      </c>
      <c r="B3" s="100" t="s">
        <v>100</v>
      </c>
      <c r="C3" s="104">
        <v>60000</v>
      </c>
      <c r="D3" s="102"/>
      <c r="E3" s="100"/>
    </row>
    <row r="4" spans="1:5" x14ac:dyDescent="0.2">
      <c r="A4" s="103" t="s">
        <v>98</v>
      </c>
      <c r="B4" s="104" t="s">
        <v>99</v>
      </c>
      <c r="C4" s="104">
        <v>40000</v>
      </c>
      <c r="D4" s="102"/>
      <c r="E4" s="100"/>
    </row>
    <row r="5" spans="1:5" x14ac:dyDescent="0.2">
      <c r="A5" s="100" t="s">
        <v>105</v>
      </c>
      <c r="B5" s="100"/>
      <c r="C5" s="101"/>
    </row>
    <row r="6" spans="1:5" x14ac:dyDescent="0.2">
      <c r="A6" t="s">
        <v>106</v>
      </c>
      <c r="D6" s="106">
        <v>10000</v>
      </c>
    </row>
    <row r="8" spans="1:5" x14ac:dyDescent="0.2">
      <c r="A8" s="84"/>
      <c r="B8" s="85" t="s">
        <v>102</v>
      </c>
      <c r="C8" s="86"/>
      <c r="D8" s="90">
        <f>D1</f>
        <v>20000</v>
      </c>
      <c r="E8" s="90"/>
    </row>
    <row r="9" spans="1:5" x14ac:dyDescent="0.2">
      <c r="A9" s="84"/>
      <c r="B9" s="85"/>
      <c r="C9" s="86" t="s">
        <v>101</v>
      </c>
      <c r="D9" s="90"/>
      <c r="E9" s="90">
        <f>D8</f>
        <v>20000</v>
      </c>
    </row>
    <row r="10" spans="1:5" ht="17" thickBot="1" x14ac:dyDescent="0.25">
      <c r="A10" s="91"/>
      <c r="B10" s="92" t="s">
        <v>94</v>
      </c>
      <c r="C10" s="93"/>
      <c r="D10" s="94"/>
      <c r="E10" s="94"/>
    </row>
    <row r="11" spans="1:5" x14ac:dyDescent="0.2">
      <c r="A11" s="87"/>
      <c r="B11" s="88" t="s">
        <v>107</v>
      </c>
      <c r="C11" s="89"/>
      <c r="D11" s="95">
        <f>C3-C4+D1</f>
        <v>40000</v>
      </c>
      <c r="E11" s="95"/>
    </row>
    <row r="12" spans="1:5" x14ac:dyDescent="0.2">
      <c r="A12" s="87"/>
      <c r="B12" s="88"/>
      <c r="C12" s="89" t="s">
        <v>108</v>
      </c>
      <c r="D12" s="95"/>
      <c r="E12" s="95">
        <f>D11</f>
        <v>40000</v>
      </c>
    </row>
    <row r="13" spans="1:5" ht="17" thickBot="1" x14ac:dyDescent="0.25">
      <c r="A13" s="96"/>
      <c r="B13" s="97" t="s">
        <v>95</v>
      </c>
      <c r="C13" s="98"/>
      <c r="D13" s="99"/>
      <c r="E13" s="99"/>
    </row>
    <row r="14" spans="1:5" x14ac:dyDescent="0.2">
      <c r="A14" s="87"/>
      <c r="B14" s="88" t="str">
        <f>C12</f>
        <v>57.02 προβλέψεις για επισφαλείες πελάτες</v>
      </c>
      <c r="C14" s="89"/>
      <c r="D14" s="95">
        <f>D6</f>
        <v>10000</v>
      </c>
      <c r="E14" s="95"/>
    </row>
    <row r="15" spans="1:5" x14ac:dyDescent="0.2">
      <c r="A15" s="87"/>
      <c r="B15" s="88"/>
      <c r="C15" s="89" t="str">
        <f>B8</f>
        <v>30.97 ΕΠΙΣΦΑΛΕΙΣ ΠΕΛΑΤΕΣ</v>
      </c>
      <c r="D15" s="95"/>
      <c r="E15" s="95">
        <f>D14</f>
        <v>10000</v>
      </c>
    </row>
    <row r="16" spans="1:5" ht="17" thickBot="1" x14ac:dyDescent="0.25">
      <c r="A16" s="96"/>
      <c r="B16" s="97" t="s">
        <v>96</v>
      </c>
      <c r="C16" s="98"/>
      <c r="D16" s="99"/>
      <c r="E16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Μισθοδοσία</vt:lpstr>
      <vt:lpstr>Μεταβατικοί Ενεργητικού</vt:lpstr>
      <vt:lpstr>Μεταβατικοί Παθητικού</vt:lpstr>
      <vt:lpstr>Τόκοι Δανείων</vt:lpstr>
      <vt:lpstr>Προβλέψεις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Liapis</dc:creator>
  <cp:lastModifiedBy>LIAPIS KONSTANTINOS</cp:lastModifiedBy>
  <dcterms:created xsi:type="dcterms:W3CDTF">2023-11-29T11:38:46Z</dcterms:created>
  <dcterms:modified xsi:type="dcterms:W3CDTF">2026-01-05T09:14:39Z</dcterms:modified>
</cp:coreProperties>
</file>