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47A8288E-CD33-5249-8B32-2D81452E4C65}" xr6:coauthVersionLast="47" xr6:coauthVersionMax="47" xr10:uidLastSave="{00000000-0000-0000-0000-000000000000}"/>
  <bookViews>
    <workbookView xWindow="0" yWindow="700" windowWidth="34200" windowHeight="19920" xr2:uid="{00000000-000D-0000-FFFF-FFFF00000000}"/>
  </bookViews>
  <sheets>
    <sheet name="ΘΕΜΑΤΑ" sheetId="1" r:id="rId1"/>
    <sheet name="1 ΙΣΟΖΥΓΙΟ" sheetId="6" r:id="rId2"/>
    <sheet name="ΗΜΕΡΟΛΟΓΙΟ ΚΕΝΟ" sheetId="16" r:id="rId3"/>
    <sheet name="ΚΑΘΟΛΙΚΟ ΚΕΝΟ" sheetId="15" r:id="rId4"/>
    <sheet name="ΥΠΟΛΟΓΙΣΜΟΙ" sheetId="8" r:id="rId5"/>
    <sheet name="ΗΜΕΡΟΛΟΓΙΟ" sheetId="5" r:id="rId6"/>
    <sheet name="ΚΑΘΟΛΙΚΟ" sheetId="3" r:id="rId7"/>
    <sheet name="ΙΣΟΖΥΓΙΟ ΠΡΟΣΗΡΜΟΣΜΕΝΟ" sheetId="10" r:id="rId8"/>
    <sheet name="ΚΑΧ" sheetId="11" r:id="rId9"/>
    <sheet name="ΟΡΙΣΤΙΚΟ ΙΣΟΖΥΓΙΟ" sheetId="14" r:id="rId10"/>
    <sheet name="ΙΣΟΛΟΓΙΣΜΟΣ" sheetId="12" r:id="rId11"/>
  </sheets>
  <definedNames>
    <definedName name="_xlnm.Print_Area" localSheetId="1">'1 ΙΣΟΖΥΓΙΟ'!$A$1:$H$45</definedName>
    <definedName name="_xlnm.Print_Area" localSheetId="5">ΗΜΕΡΟΛΟΓΙΟ!$A$2:$E$87</definedName>
    <definedName name="_xlnm.Print_Area" localSheetId="2">'ΗΜΕΡΟΛΟΓΙΟ ΚΕΝΟ'!#REF!</definedName>
    <definedName name="_xlnm.Print_Area" localSheetId="0">ΘΕΜΑΤΑ!$A$1:$F$68</definedName>
    <definedName name="_xlnm.Print_Area" localSheetId="7">'ΙΣΟΖΥΓΙΟ ΠΡΟΣΗΡΜΟΣΜΕΝΟ'!$A$1:$C$47</definedName>
    <definedName name="_xlnm.Print_Area" localSheetId="10">ΙΣΟΛΟΓΙΣΜΟΣ!#REF!</definedName>
    <definedName name="_xlnm.Print_Area" localSheetId="6">ΚΑΘΟΛΙΚΟ!$A$1:$N$64</definedName>
    <definedName name="_xlnm.Print_Area" localSheetId="8">ΚΑΧ!#REF!</definedName>
    <definedName name="_xlnm.Print_Area" localSheetId="9">'ΟΡΙΣΤΙΚΟ ΙΣΟΖΥΓΙΟ'!$A$2:$C$25</definedName>
    <definedName name="_xlnm.Print_Area" localSheetId="4">ΥΠΟΛΟΓΙΣΜΟΙ!$A$1:$B$31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16" l="1"/>
  <c r="C84" i="16"/>
  <c r="C83" i="16"/>
  <c r="C82" i="16"/>
  <c r="B73" i="16"/>
  <c r="C71" i="16"/>
  <c r="B69" i="16"/>
  <c r="C67" i="16"/>
  <c r="B66" i="16"/>
  <c r="C64" i="16"/>
  <c r="C61" i="16"/>
  <c r="B60" i="16"/>
  <c r="C58" i="16"/>
  <c r="B52" i="16"/>
  <c r="B51" i="16"/>
  <c r="B48" i="16"/>
  <c r="B45" i="16"/>
  <c r="B42" i="16"/>
  <c r="B39" i="16"/>
  <c r="B34" i="16"/>
  <c r="B29" i="16"/>
  <c r="B26" i="16"/>
  <c r="B23" i="16"/>
  <c r="B42" i="5"/>
  <c r="B39" i="5"/>
  <c r="B34" i="5"/>
  <c r="B29" i="5"/>
  <c r="B26" i="5"/>
  <c r="B23" i="5"/>
  <c r="B22" i="5"/>
  <c r="B21" i="5"/>
  <c r="B20" i="5"/>
  <c r="B19" i="5"/>
  <c r="B18" i="5"/>
  <c r="B37" i="8"/>
  <c r="B36" i="8"/>
  <c r="B35" i="8"/>
  <c r="B34" i="8"/>
  <c r="B69" i="5"/>
  <c r="C84" i="5"/>
  <c r="B26" i="14"/>
  <c r="B27" i="14"/>
  <c r="C28" i="14"/>
  <c r="C29" i="14"/>
  <c r="A27" i="14"/>
  <c r="A28" i="14"/>
  <c r="A29" i="14"/>
  <c r="A26" i="14"/>
  <c r="A43" i="10"/>
  <c r="A42" i="10"/>
  <c r="A41" i="10"/>
  <c r="A40" i="10"/>
  <c r="A39" i="10"/>
  <c r="A38" i="10"/>
  <c r="B52" i="5"/>
  <c r="B51" i="5"/>
  <c r="B48" i="5"/>
  <c r="B45" i="5"/>
  <c r="B47" i="5"/>
  <c r="B49" i="5" s="1"/>
  <c r="B46" i="5"/>
  <c r="B44" i="5"/>
  <c r="B43" i="5"/>
  <c r="B50" i="5" s="1"/>
  <c r="B41" i="5"/>
  <c r="B40" i="5"/>
  <c r="B38" i="5"/>
  <c r="B37" i="5"/>
  <c r="B36" i="5"/>
  <c r="B35" i="5"/>
  <c r="B33" i="5"/>
  <c r="B32" i="5"/>
  <c r="B31" i="5"/>
  <c r="B30" i="5"/>
  <c r="B28" i="5"/>
  <c r="B27" i="5"/>
  <c r="B25" i="5"/>
  <c r="B24" i="5"/>
  <c r="B86" i="8"/>
  <c r="D49" i="5" s="1"/>
  <c r="B84" i="8"/>
  <c r="B83" i="8"/>
  <c r="B82" i="8"/>
  <c r="D43" i="5" s="1"/>
  <c r="B73" i="8"/>
  <c r="B79" i="8"/>
  <c r="B78" i="8"/>
  <c r="B62" i="8"/>
  <c r="B68" i="8"/>
  <c r="B67" i="8"/>
  <c r="B57" i="8"/>
  <c r="B56" i="8"/>
  <c r="B51" i="8"/>
  <c r="B48" i="8"/>
  <c r="B47" i="8"/>
  <c r="B42" i="8"/>
  <c r="B40" i="8"/>
  <c r="D24" i="5" s="1"/>
  <c r="B31" i="8"/>
  <c r="D28" i="8"/>
  <c r="C27" i="8"/>
  <c r="B28" i="8"/>
  <c r="B20" i="8"/>
  <c r="B19" i="8"/>
  <c r="B18" i="8"/>
  <c r="B17" i="8"/>
  <c r="B11" i="8"/>
  <c r="E60" i="1"/>
  <c r="B10" i="8" s="1"/>
  <c r="C59" i="1"/>
  <c r="B4" i="8" s="1"/>
  <c r="B59" i="1"/>
  <c r="B3" i="8" s="1"/>
  <c r="C35" i="8" l="1"/>
  <c r="D19" i="5" s="1"/>
  <c r="J29" i="3" s="1"/>
  <c r="D18" i="5"/>
  <c r="G29" i="3" s="1"/>
  <c r="C37" i="8"/>
  <c r="E21" i="5" s="1"/>
  <c r="N23" i="3" s="1"/>
  <c r="C36" i="8"/>
  <c r="B85" i="8"/>
  <c r="D46" i="5" s="1"/>
  <c r="D29" i="3"/>
  <c r="E50" i="5"/>
  <c r="K10" i="3" s="1"/>
  <c r="E47" i="5"/>
  <c r="E29" i="3" s="1"/>
  <c r="M52" i="3"/>
  <c r="M55" i="3" s="1"/>
  <c r="E44" i="5"/>
  <c r="H10" i="3" s="1"/>
  <c r="J10" i="3"/>
  <c r="E25" i="5"/>
  <c r="E23" i="3" s="1"/>
  <c r="M36" i="3"/>
  <c r="B80" i="8"/>
  <c r="D40" i="5" s="1"/>
  <c r="B71" i="8"/>
  <c r="B69" i="8"/>
  <c r="B60" i="8"/>
  <c r="B49" i="8"/>
  <c r="D27" i="5" s="1"/>
  <c r="B58" i="8"/>
  <c r="D52" i="15"/>
  <c r="B52" i="15"/>
  <c r="C51" i="15"/>
  <c r="A51" i="15"/>
  <c r="E47" i="15"/>
  <c r="C47" i="15"/>
  <c r="A47" i="15"/>
  <c r="E42" i="15"/>
  <c r="C42" i="15"/>
  <c r="E46" i="15"/>
  <c r="C46" i="15"/>
  <c r="A46" i="15"/>
  <c r="E41" i="15"/>
  <c r="C41" i="15"/>
  <c r="A42" i="15"/>
  <c r="E37" i="15"/>
  <c r="C37" i="15"/>
  <c r="B37" i="15"/>
  <c r="F32" i="15"/>
  <c r="A41" i="15"/>
  <c r="E36" i="15"/>
  <c r="C36" i="15"/>
  <c r="A36" i="15"/>
  <c r="E31" i="15"/>
  <c r="D32" i="15"/>
  <c r="B32" i="15"/>
  <c r="F27" i="15"/>
  <c r="D27" i="15"/>
  <c r="B27" i="15"/>
  <c r="C31" i="15"/>
  <c r="A31" i="15"/>
  <c r="E26" i="15"/>
  <c r="C26" i="15"/>
  <c r="A26" i="15"/>
  <c r="F22" i="15"/>
  <c r="D22" i="15"/>
  <c r="B22" i="15"/>
  <c r="E17" i="15"/>
  <c r="C17" i="15"/>
  <c r="E21" i="15"/>
  <c r="C21" i="15"/>
  <c r="A21" i="15"/>
  <c r="E16" i="15"/>
  <c r="C16" i="15"/>
  <c r="A17" i="15"/>
  <c r="E12" i="15"/>
  <c r="C12" i="15"/>
  <c r="A16" i="15"/>
  <c r="E11" i="15"/>
  <c r="C11" i="15"/>
  <c r="A11" i="15"/>
  <c r="E6" i="15"/>
  <c r="D7" i="15"/>
  <c r="B7" i="15"/>
  <c r="E3" i="15"/>
  <c r="C3" i="15"/>
  <c r="A3" i="15"/>
  <c r="C6" i="15"/>
  <c r="B6" i="15"/>
  <c r="A6" i="15"/>
  <c r="E2" i="15"/>
  <c r="C2" i="15"/>
  <c r="A2" i="15"/>
  <c r="E20" i="5" l="1"/>
  <c r="B29" i="3" s="1"/>
  <c r="B38" i="8"/>
  <c r="E22" i="5" s="1"/>
  <c r="H23" i="3" s="1"/>
  <c r="E41" i="5"/>
  <c r="N45" i="3" s="1"/>
  <c r="J52" i="3"/>
  <c r="J55" i="3" s="1"/>
  <c r="B42" i="10" s="1"/>
  <c r="B29" i="14" s="1"/>
  <c r="B41" i="12" s="1"/>
  <c r="D37" i="5"/>
  <c r="J23" i="3" s="1"/>
  <c r="E38" i="5"/>
  <c r="B16" i="3" s="1"/>
  <c r="B70" i="8"/>
  <c r="D36" i="5" s="1"/>
  <c r="G52" i="3" s="1"/>
  <c r="G55" i="3" s="1"/>
  <c r="B41" i="10" s="1"/>
  <c r="B28" i="14" s="1"/>
  <c r="B44" i="12" s="1"/>
  <c r="D35" i="5"/>
  <c r="G36" i="3" s="1"/>
  <c r="E33" i="5"/>
  <c r="K24" i="3" s="1"/>
  <c r="D30" i="5"/>
  <c r="A17" i="3" s="1"/>
  <c r="E28" i="5"/>
  <c r="B52" i="3" s="1"/>
  <c r="B55" i="3" s="1"/>
  <c r="C39" i="10" s="1"/>
  <c r="C26" i="14" s="1"/>
  <c r="B89" i="12" s="1"/>
  <c r="J36" i="3"/>
  <c r="B59" i="8"/>
  <c r="E32" i="5" s="1"/>
  <c r="E52" i="3" s="1"/>
  <c r="E55" i="3" s="1"/>
  <c r="C40" i="10" s="1"/>
  <c r="C27" i="14" s="1"/>
  <c r="B90" i="12" s="1"/>
  <c r="E31" i="5"/>
  <c r="N44" i="3" s="1"/>
  <c r="B43" i="10"/>
  <c r="N55" i="3"/>
  <c r="B80" i="12"/>
  <c r="B61" i="12"/>
  <c r="B14" i="12"/>
  <c r="B20" i="12"/>
  <c r="C5" i="14"/>
  <c r="C6" i="14"/>
  <c r="B7" i="14"/>
  <c r="B8" i="14"/>
  <c r="C9" i="14"/>
  <c r="C10" i="14"/>
  <c r="C11" i="14"/>
  <c r="C12" i="14"/>
  <c r="C13" i="14"/>
  <c r="C14" i="14"/>
  <c r="C15" i="14"/>
  <c r="B16" i="14"/>
  <c r="B17" i="14"/>
  <c r="B18" i="14"/>
  <c r="B19" i="14"/>
  <c r="B20" i="14"/>
  <c r="B21" i="14"/>
  <c r="B22" i="14"/>
  <c r="B23" i="14"/>
  <c r="B24" i="14"/>
  <c r="B25" i="14"/>
  <c r="C4" i="14"/>
  <c r="C12" i="11"/>
  <c r="N49" i="3" l="1"/>
  <c r="E84" i="5"/>
  <c r="N56" i="3"/>
  <c r="D29" i="8"/>
  <c r="B27" i="8" s="1"/>
  <c r="E102" i="8"/>
  <c r="E100" i="8"/>
  <c r="E98" i="8"/>
  <c r="E96" i="8"/>
  <c r="E94" i="8"/>
  <c r="E92" i="8"/>
  <c r="C95" i="8"/>
  <c r="B91" i="8"/>
  <c r="C91" i="8"/>
  <c r="B93" i="8"/>
  <c r="C93" i="8"/>
  <c r="B95" i="8"/>
  <c r="B97" i="8"/>
  <c r="C97" i="8"/>
  <c r="B99" i="8"/>
  <c r="C99" i="8"/>
  <c r="B101" i="8"/>
  <c r="C101" i="8"/>
  <c r="C90" i="8"/>
  <c r="I90" i="8" s="1"/>
  <c r="B90" i="8"/>
  <c r="H90" i="8" s="1"/>
  <c r="A91" i="8"/>
  <c r="A92" i="8"/>
  <c r="A93" i="8"/>
  <c r="A94" i="8"/>
  <c r="A95" i="8"/>
  <c r="A96" i="8"/>
  <c r="A97" i="8"/>
  <c r="A98" i="8"/>
  <c r="A99" i="8"/>
  <c r="A100" i="8"/>
  <c r="A101" i="8"/>
  <c r="A102" i="8"/>
  <c r="A90" i="8"/>
  <c r="C38" i="10" l="1"/>
  <c r="M49" i="3"/>
  <c r="E8" i="11"/>
  <c r="B9" i="11"/>
  <c r="D69" i="5"/>
  <c r="N50" i="3"/>
  <c r="J90" i="8"/>
  <c r="H91" i="8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D101" i="8"/>
  <c r="D91" i="8"/>
  <c r="D99" i="8"/>
  <c r="D93" i="8"/>
  <c r="D95" i="8"/>
  <c r="D97" i="8"/>
  <c r="B103" i="8"/>
  <c r="E103" i="8"/>
  <c r="D90" i="8"/>
  <c r="J27" i="3"/>
  <c r="C75" i="16" s="1"/>
  <c r="E28" i="3"/>
  <c r="E32" i="3" s="1"/>
  <c r="D27" i="3"/>
  <c r="J9" i="3"/>
  <c r="J14" i="3" s="1"/>
  <c r="J8" i="3"/>
  <c r="D2" i="3"/>
  <c r="A2" i="3"/>
  <c r="D25" i="6"/>
  <c r="C12" i="6"/>
  <c r="B12" i="6"/>
  <c r="A12" i="6"/>
  <c r="B25" i="6"/>
  <c r="A25" i="6"/>
  <c r="D16" i="6"/>
  <c r="D17" i="6"/>
  <c r="D59" i="1"/>
  <c r="D57" i="1"/>
  <c r="D55" i="1"/>
  <c r="D53" i="1"/>
  <c r="D51" i="1"/>
  <c r="D49" i="1"/>
  <c r="D48" i="1"/>
  <c r="C11" i="1" s="1"/>
  <c r="E7" i="15" s="1"/>
  <c r="J91" i="8" l="1"/>
  <c r="B11" i="10"/>
  <c r="B12" i="14" s="1"/>
  <c r="A24" i="10"/>
  <c r="A25" i="14" s="1"/>
  <c r="C24" i="10"/>
  <c r="C25" i="14" s="1"/>
  <c r="B72" i="12" s="1"/>
  <c r="B73" i="12" s="1"/>
  <c r="A11" i="10"/>
  <c r="A12" i="14" s="1"/>
  <c r="C12" i="1"/>
  <c r="D103" i="8"/>
  <c r="A35" i="6"/>
  <c r="A34" i="6"/>
  <c r="A33" i="6"/>
  <c r="A32" i="6"/>
  <c r="A31" i="6"/>
  <c r="A30" i="6"/>
  <c r="A29" i="6"/>
  <c r="A28" i="6"/>
  <c r="A27" i="6"/>
  <c r="A26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7" i="6"/>
  <c r="A6" i="6"/>
  <c r="A5" i="6"/>
  <c r="J2" i="3"/>
  <c r="A6" i="10" s="1"/>
  <c r="A7" i="14" s="1"/>
  <c r="B86" i="5"/>
  <c r="C83" i="5"/>
  <c r="C82" i="5"/>
  <c r="B73" i="5"/>
  <c r="G62" i="5" s="1"/>
  <c r="C71" i="5"/>
  <c r="C67" i="5"/>
  <c r="B66" i="5"/>
  <c r="C64" i="5"/>
  <c r="C61" i="5"/>
  <c r="B60" i="5"/>
  <c r="A37" i="10"/>
  <c r="A44" i="6" s="1"/>
  <c r="A36" i="10"/>
  <c r="A37" i="6" s="1"/>
  <c r="A35" i="10"/>
  <c r="A36" i="6" s="1"/>
  <c r="C58" i="5"/>
  <c r="B53" i="5"/>
  <c r="B15" i="5"/>
  <c r="B12" i="5"/>
  <c r="B12" i="8"/>
  <c r="B13" i="8" s="1"/>
  <c r="B5" i="8"/>
  <c r="B6" i="8" s="1"/>
  <c r="B35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4" i="6"/>
  <c r="D43" i="3"/>
  <c r="A43" i="3"/>
  <c r="M34" i="3"/>
  <c r="C81" i="16" s="1"/>
  <c r="J34" i="3"/>
  <c r="G34" i="3"/>
  <c r="D34" i="3"/>
  <c r="A34" i="3"/>
  <c r="M27" i="3"/>
  <c r="G27" i="3"/>
  <c r="C74" i="16" s="1"/>
  <c r="A27" i="3"/>
  <c r="M21" i="3"/>
  <c r="A22" i="10" s="1"/>
  <c r="A23" i="14" s="1"/>
  <c r="J21" i="3"/>
  <c r="G21" i="3"/>
  <c r="D21" i="3"/>
  <c r="A21" i="3"/>
  <c r="A18" i="10" s="1"/>
  <c r="A19" i="14" s="1"/>
  <c r="M15" i="3"/>
  <c r="A17" i="10" s="1"/>
  <c r="A18" i="14" s="1"/>
  <c r="J15" i="3"/>
  <c r="C87" i="16" s="1"/>
  <c r="G15" i="3"/>
  <c r="D15" i="3"/>
  <c r="A14" i="10" s="1"/>
  <c r="A15" i="14" s="1"/>
  <c r="A15" i="3"/>
  <c r="M8" i="3"/>
  <c r="G8" i="3"/>
  <c r="D8" i="3"/>
  <c r="B4" i="5" s="1"/>
  <c r="A8" i="3"/>
  <c r="B57" i="16" s="1"/>
  <c r="M2" i="3"/>
  <c r="A7" i="10" s="1"/>
  <c r="A8" i="14" s="1"/>
  <c r="K2" i="3"/>
  <c r="C13" i="5" s="1"/>
  <c r="G2" i="3"/>
  <c r="A5" i="10" s="1"/>
  <c r="A6" i="14" s="1"/>
  <c r="A3" i="10"/>
  <c r="A4" i="14" s="1"/>
  <c r="A4" i="6"/>
  <c r="C32" i="6"/>
  <c r="C31" i="6"/>
  <c r="C27" i="6"/>
  <c r="D24" i="6"/>
  <c r="D23" i="6"/>
  <c r="D21" i="6"/>
  <c r="D35" i="6"/>
  <c r="D34" i="6"/>
  <c r="C33" i="6"/>
  <c r="C30" i="6"/>
  <c r="C29" i="6"/>
  <c r="C28" i="6"/>
  <c r="C26" i="6"/>
  <c r="D22" i="6"/>
  <c r="D20" i="6"/>
  <c r="D19" i="6"/>
  <c r="D18" i="6"/>
  <c r="C15" i="6"/>
  <c r="C14" i="6"/>
  <c r="C13" i="6"/>
  <c r="C11" i="6"/>
  <c r="D8" i="6"/>
  <c r="D7" i="6"/>
  <c r="C6" i="6"/>
  <c r="C5" i="6"/>
  <c r="C4" i="6"/>
  <c r="A3" i="3"/>
  <c r="A5" i="3" s="1"/>
  <c r="B3" i="10" s="1"/>
  <c r="B4" i="14" s="1"/>
  <c r="A9" i="3"/>
  <c r="D3" i="3"/>
  <c r="D5" i="3" s="1"/>
  <c r="B4" i="10" s="1"/>
  <c r="B5" i="14" s="1"/>
  <c r="G3" i="3"/>
  <c r="K3" i="3"/>
  <c r="M9" i="3"/>
  <c r="N16" i="3"/>
  <c r="N20" i="3" s="1"/>
  <c r="C17" i="10" s="1"/>
  <c r="C18" i="14" s="1"/>
  <c r="E22" i="3"/>
  <c r="E26" i="3" s="1"/>
  <c r="H22" i="3"/>
  <c r="N22" i="3"/>
  <c r="B28" i="3"/>
  <c r="G28" i="3"/>
  <c r="G30" i="3" s="1"/>
  <c r="J28" i="3"/>
  <c r="M28" i="3"/>
  <c r="M32" i="3" s="1"/>
  <c r="A35" i="3"/>
  <c r="D35" i="3"/>
  <c r="D40" i="3" s="1"/>
  <c r="G35" i="3"/>
  <c r="G40" i="3" s="1"/>
  <c r="J35" i="3"/>
  <c r="J40" i="3" s="1"/>
  <c r="M35" i="3"/>
  <c r="M39" i="3" s="1"/>
  <c r="B44" i="3"/>
  <c r="C9" i="6"/>
  <c r="E44" i="3"/>
  <c r="E48" i="3" s="1"/>
  <c r="K22" i="3"/>
  <c r="B22" i="3"/>
  <c r="K16" i="3"/>
  <c r="H16" i="3"/>
  <c r="H20" i="3" s="1"/>
  <c r="D16" i="3"/>
  <c r="A16" i="3"/>
  <c r="A20" i="3" s="1"/>
  <c r="G9" i="3"/>
  <c r="N3" i="3"/>
  <c r="B70" i="5" l="1"/>
  <c r="B70" i="16"/>
  <c r="B63" i="5"/>
  <c r="B63" i="16"/>
  <c r="A31" i="10"/>
  <c r="C80" i="16"/>
  <c r="C79" i="5"/>
  <c r="C79" i="16"/>
  <c r="C78" i="5"/>
  <c r="C78" i="16"/>
  <c r="A28" i="10"/>
  <c r="C77" i="16"/>
  <c r="A27" i="10"/>
  <c r="C76" i="16"/>
  <c r="I91" i="8"/>
  <c r="F92" i="8" s="1"/>
  <c r="G92" i="8" s="1"/>
  <c r="J92" i="8" s="1"/>
  <c r="A16" i="10"/>
  <c r="A17" i="14" s="1"/>
  <c r="C10" i="6"/>
  <c r="C45" i="6" s="1"/>
  <c r="A12" i="15"/>
  <c r="D9" i="3"/>
  <c r="C16" i="10"/>
  <c r="K17" i="3"/>
  <c r="B30" i="8"/>
  <c r="A19" i="10"/>
  <c r="A20" i="14" s="1"/>
  <c r="C81" i="5"/>
  <c r="C15" i="10"/>
  <c r="C16" i="14" s="1"/>
  <c r="C34" i="10"/>
  <c r="D70" i="5"/>
  <c r="E71" i="5" s="1"/>
  <c r="C80" i="5"/>
  <c r="A20" i="10"/>
  <c r="A21" i="14" s="1"/>
  <c r="C6" i="5"/>
  <c r="C54" i="5"/>
  <c r="A23" i="10"/>
  <c r="A24" i="14" s="1"/>
  <c r="B57" i="5"/>
  <c r="A33" i="10"/>
  <c r="A29" i="10"/>
  <c r="E54" i="5"/>
  <c r="B9" i="3" s="1"/>
  <c r="A13" i="10"/>
  <c r="A14" i="14" s="1"/>
  <c r="A12" i="10"/>
  <c r="A13" i="14" s="1"/>
  <c r="C77" i="5"/>
  <c r="A34" i="10"/>
  <c r="C55" i="5"/>
  <c r="A8" i="10"/>
  <c r="A9" i="14" s="1"/>
  <c r="A32" i="10"/>
  <c r="C87" i="5"/>
  <c r="A9" i="10"/>
  <c r="A10" i="14" s="1"/>
  <c r="C75" i="5"/>
  <c r="C9" i="5"/>
  <c r="C74" i="5"/>
  <c r="G5" i="3"/>
  <c r="B5" i="10" s="1"/>
  <c r="B6" i="14" s="1"/>
  <c r="A26" i="10"/>
  <c r="A25" i="10"/>
  <c r="B32" i="3"/>
  <c r="C23" i="10" s="1"/>
  <c r="C24" i="14" s="1"/>
  <c r="B87" i="12" s="1"/>
  <c r="E81" i="5"/>
  <c r="N39" i="3" s="1"/>
  <c r="M40" i="3" s="1"/>
  <c r="B32" i="10"/>
  <c r="C16" i="5"/>
  <c r="B8" i="5"/>
  <c r="A15" i="10"/>
  <c r="A16" i="14" s="1"/>
  <c r="A10" i="10"/>
  <c r="A11" i="14" s="1"/>
  <c r="A30" i="10"/>
  <c r="A4" i="10"/>
  <c r="A5" i="14" s="1"/>
  <c r="M14" i="3"/>
  <c r="N25" i="3"/>
  <c r="D4" i="5"/>
  <c r="D10" i="3" s="1"/>
  <c r="B13" i="10"/>
  <c r="B14" i="14" s="1"/>
  <c r="E80" i="5"/>
  <c r="K40" i="3" s="1"/>
  <c r="J41" i="3" s="1"/>
  <c r="B31" i="10"/>
  <c r="A40" i="3"/>
  <c r="B28" i="10" s="1"/>
  <c r="D45" i="6"/>
  <c r="C10" i="5"/>
  <c r="C76" i="5"/>
  <c r="B5" i="5"/>
  <c r="D20" i="3"/>
  <c r="J32" i="3"/>
  <c r="E75" i="5" s="1"/>
  <c r="K32" i="3" s="1"/>
  <c r="J33" i="3" s="1"/>
  <c r="H26" i="3"/>
  <c r="A21" i="10"/>
  <c r="A22" i="14" s="1"/>
  <c r="E79" i="5"/>
  <c r="H40" i="3" s="1"/>
  <c r="G41" i="3" s="1"/>
  <c r="B30" i="10"/>
  <c r="E76" i="5"/>
  <c r="N32" i="3" s="1"/>
  <c r="M33" i="3" s="1"/>
  <c r="B27" i="10"/>
  <c r="B29" i="10"/>
  <c r="E78" i="5"/>
  <c r="E40" i="3" s="1"/>
  <c r="D41" i="3" s="1"/>
  <c r="C19" i="10"/>
  <c r="C20" i="14" s="1"/>
  <c r="B82" i="12" s="1"/>
  <c r="B14" i="8"/>
  <c r="D8" i="5" s="1"/>
  <c r="G10" i="3" s="1"/>
  <c r="G14" i="3" s="1"/>
  <c r="E10" i="5"/>
  <c r="K23" i="3" s="1"/>
  <c r="E9" i="5"/>
  <c r="B45" i="3" s="1"/>
  <c r="B48" i="3" s="1"/>
  <c r="D5" i="5"/>
  <c r="J22" i="3" s="1"/>
  <c r="B7" i="8"/>
  <c r="E6" i="5" s="1"/>
  <c r="B23" i="3" s="1"/>
  <c r="B26" i="3" s="1"/>
  <c r="E13" i="11" l="1"/>
  <c r="B13" i="11" s="1"/>
  <c r="K26" i="3"/>
  <c r="C21" i="10" s="1"/>
  <c r="C22" i="14" s="1"/>
  <c r="J93" i="8"/>
  <c r="I92" i="8"/>
  <c r="B52" i="12"/>
  <c r="B56" i="12" s="1"/>
  <c r="D15" i="5"/>
  <c r="B32" i="8"/>
  <c r="B25" i="10"/>
  <c r="E11" i="11"/>
  <c r="E55" i="5"/>
  <c r="D53" i="5" s="1"/>
  <c r="A58" i="3" s="1"/>
  <c r="E21" i="11"/>
  <c r="B21" i="11"/>
  <c r="B22" i="11"/>
  <c r="E22" i="11"/>
  <c r="D48" i="3"/>
  <c r="E49" i="3" s="1"/>
  <c r="C21" i="8"/>
  <c r="C22" i="8" s="1"/>
  <c r="C23" i="8" s="1"/>
  <c r="D12" i="5" s="1"/>
  <c r="C19" i="8"/>
  <c r="E77" i="5"/>
  <c r="B40" i="3" s="1"/>
  <c r="A41" i="3" s="1"/>
  <c r="B12" i="10"/>
  <c r="B13" i="14" s="1"/>
  <c r="E74" i="5"/>
  <c r="C22" i="10"/>
  <c r="C23" i="14" s="1"/>
  <c r="B14" i="10"/>
  <c r="B15" i="14" s="1"/>
  <c r="B45" i="12" s="1"/>
  <c r="B26" i="10"/>
  <c r="C20" i="10"/>
  <c r="C21" i="14" s="1"/>
  <c r="B88" i="12" s="1"/>
  <c r="D63" i="5"/>
  <c r="C33" i="10"/>
  <c r="C18" i="10"/>
  <c r="C19" i="14" s="1"/>
  <c r="B84" i="12" s="1"/>
  <c r="I93" i="8" l="1"/>
  <c r="F94" i="8" s="1"/>
  <c r="G94" i="8" s="1"/>
  <c r="J94" i="8" s="1"/>
  <c r="J44" i="3"/>
  <c r="J49" i="3" s="1"/>
  <c r="E16" i="5"/>
  <c r="N4" i="3" s="1"/>
  <c r="N7" i="3" s="1"/>
  <c r="C7" i="10" s="1"/>
  <c r="C8" i="14" s="1"/>
  <c r="B9" i="12" s="1"/>
  <c r="B86" i="12"/>
  <c r="B91" i="12" s="1"/>
  <c r="B92" i="12" s="1"/>
  <c r="E9" i="3"/>
  <c r="E10" i="11" s="1"/>
  <c r="E6" i="11"/>
  <c r="B6" i="11"/>
  <c r="C24" i="8"/>
  <c r="E13" i="5"/>
  <c r="K4" i="3" s="1"/>
  <c r="K7" i="3" s="1"/>
  <c r="C6" i="10" s="1"/>
  <c r="H30" i="3"/>
  <c r="G32" i="3" s="1"/>
  <c r="A48" i="3"/>
  <c r="B49" i="3" s="1"/>
  <c r="E64" i="5"/>
  <c r="E57" i="3" s="1"/>
  <c r="C7" i="14" l="1"/>
  <c r="C47" i="10"/>
  <c r="J95" i="8"/>
  <c r="I95" i="8" s="1"/>
  <c r="F96" i="8" s="1"/>
  <c r="G96" i="8" s="1"/>
  <c r="J96" i="8" s="1"/>
  <c r="I94" i="8"/>
  <c r="E83" i="5"/>
  <c r="K49" i="3" s="1"/>
  <c r="J50" i="3" s="1"/>
  <c r="B36" i="10"/>
  <c r="D14" i="3"/>
  <c r="B9" i="10" s="1"/>
  <c r="B10" i="14" s="1"/>
  <c r="H58" i="3"/>
  <c r="H64" i="5"/>
  <c r="G44" i="3"/>
  <c r="G49" i="3" s="1"/>
  <c r="B7" i="12" l="1"/>
  <c r="B13" i="12" s="1"/>
  <c r="B18" i="12" s="1"/>
  <c r="B26" i="12" s="1"/>
  <c r="B28" i="12" s="1"/>
  <c r="I96" i="8"/>
  <c r="J97" i="8"/>
  <c r="I97" i="8" s="1"/>
  <c r="F98" i="8" s="1"/>
  <c r="G98" i="8" s="1"/>
  <c r="E12" i="11"/>
  <c r="B10" i="10"/>
  <c r="B11" i="14" s="1"/>
  <c r="E82" i="5"/>
  <c r="D73" i="5" s="1"/>
  <c r="G63" i="5" s="1"/>
  <c r="B35" i="10"/>
  <c r="B12" i="11" l="1"/>
  <c r="B11" i="11"/>
  <c r="J98" i="8"/>
  <c r="B40" i="12"/>
  <c r="B46" i="12" s="1"/>
  <c r="H49" i="3"/>
  <c r="G50" i="3" s="1"/>
  <c r="I98" i="8" l="1"/>
  <c r="J99" i="8"/>
  <c r="I99" i="8" s="1"/>
  <c r="F100" i="8" s="1"/>
  <c r="G100" i="8" s="1"/>
  <c r="J100" i="8" s="1"/>
  <c r="G57" i="3"/>
  <c r="I100" i="8" l="1"/>
  <c r="J101" i="8"/>
  <c r="I101" i="8" l="1"/>
  <c r="F102" i="8" s="1"/>
  <c r="G102" i="8" s="1"/>
  <c r="G103" i="8" l="1"/>
  <c r="J102" i="8"/>
  <c r="D57" i="5" l="1"/>
  <c r="I102" i="8"/>
  <c r="E58" i="5" l="1"/>
  <c r="B59" i="3" s="1"/>
  <c r="A61" i="3" s="1"/>
  <c r="A10" i="3"/>
  <c r="E61" i="5" l="1"/>
  <c r="B37" i="10"/>
  <c r="A14" i="3"/>
  <c r="B8" i="10" s="1"/>
  <c r="E7" i="11"/>
  <c r="E20" i="11" s="1"/>
  <c r="E23" i="11" s="1"/>
  <c r="E25" i="11" s="1"/>
  <c r="B9" i="14" l="1"/>
  <c r="B47" i="10"/>
  <c r="D60" i="5"/>
  <c r="D57" i="3" s="1"/>
  <c r="E61" i="3" s="1"/>
  <c r="D66" i="5" s="1"/>
  <c r="B61" i="3"/>
  <c r="A62" i="3" s="1"/>
  <c r="B7" i="11"/>
  <c r="B8" i="11" s="1"/>
  <c r="B10" i="11" s="1"/>
  <c r="B20" i="11" s="1"/>
  <c r="B23" i="11" s="1"/>
  <c r="B25" i="11" s="1"/>
  <c r="B30" i="14" l="1"/>
  <c r="B33" i="12"/>
  <c r="B38" i="12" s="1"/>
  <c r="B47" i="12" s="1"/>
  <c r="B48" i="12" s="1"/>
  <c r="C50" i="10"/>
  <c r="E47" i="10"/>
  <c r="D61" i="3"/>
  <c r="E62" i="3" s="1"/>
  <c r="E67" i="5"/>
  <c r="H57" i="3" l="1"/>
  <c r="H62" i="3" s="1"/>
  <c r="H63" i="3" s="1"/>
  <c r="H63" i="5"/>
  <c r="H65" i="5" s="1"/>
  <c r="D86" i="5" s="1"/>
  <c r="G63" i="3" l="1"/>
  <c r="H64" i="3" s="1"/>
  <c r="E87" i="5"/>
  <c r="K18" i="3" s="1"/>
  <c r="K20" i="3" s="1"/>
  <c r="C17" i="14" s="1"/>
  <c r="C30" i="14" s="1"/>
  <c r="B65" i="12" l="1"/>
  <c r="B66" i="12" s="1"/>
  <c r="B68" i="12" s="1"/>
  <c r="B93" i="12" s="1"/>
  <c r="B94" i="12" s="1"/>
</calcChain>
</file>

<file path=xl/sharedStrings.xml><?xml version="1.0" encoding="utf-8"?>
<sst xmlns="http://schemas.openxmlformats.org/spreadsheetml/2006/main" count="474" uniqueCount="338">
  <si>
    <t>ΓΗΠΕΔΑ-ΟΙΚΟΠΕΔΑ</t>
  </si>
  <si>
    <t>ΚΤΙΡΙΑ</t>
  </si>
  <si>
    <t>ΕΠΙΠΛΑ</t>
  </si>
  <si>
    <t>ΑΠ.ΚΤΙΡΙΑ</t>
  </si>
  <si>
    <t>ΑΠ.ΕΠΙΠΛΑ</t>
  </si>
  <si>
    <t>ΑΠΟΘΕΜΑΤΑ ΑΡΧΗΣ</t>
  </si>
  <si>
    <t>ΑΓΟΡΕΣ</t>
  </si>
  <si>
    <t>ΠΕΛΑΤΕΣ</t>
  </si>
  <si>
    <t>ΤΑΜΕΙΟ</t>
  </si>
  <si>
    <t>ΚΕΦΑΛΑΙΟ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</si>
  <si>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</si>
  <si>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</si>
  <si>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</si>
  <si>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</si>
  <si>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</si>
  <si>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</si>
  <si>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</si>
  <si>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</si>
  <si>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</si>
  <si>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</si>
  <si>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</si>
  <si>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</si>
  <si>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</si>
  <si>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</si>
  <si>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</si>
  <si>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</si>
  <si>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</si>
  <si>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>54.03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</si>
  <si>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</si>
  <si>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</si>
  <si>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</si>
  <si>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</si>
  <si>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</si>
  <si>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</si>
  <si>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ΕΞΟΔΑ ΜΕΤΑΦΟΡΩΝ</t>
  </si>
  <si>
    <t>ΕΞΟΔΑ ΠΡΟΒΟΛΗΣ &amp; ΔΙΑΦΗΜΙΣΗΣ</t>
  </si>
  <si>
    <t>ΟΡΙΣΤΙΚΟ ΙΣΟΖΥΓΙΟ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</si>
  <si>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</si>
  <si>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</si>
  <si>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</si>
  <si>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</si>
  <si>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</si>
  <si>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</si>
  <si>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</si>
  <si>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</si>
  <si>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</si>
  <si>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</si>
  <si>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</si>
  <si>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</si>
  <si>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 xml:space="preserve"> ΕΜΠΟΡΕΥΜΑΤΑ</t>
  </si>
  <si>
    <t>ΕΜΠΟΡΕΥΜΑΤΑ</t>
  </si>
  <si>
    <t>ΥΠΟΛΛΕΙΜΑΤΙΚΗ  ΑΞΙΑ</t>
  </si>
  <si>
    <t>ΚΟΣΤΟΣ ΚΤΗΣΗΣ</t>
  </si>
  <si>
    <t>ΣΩΡΕΥΜΕΝΕΣ  ΑΠΟΣΒΕΣΕΙΣ</t>
  </si>
  <si>
    <t>ΑΠΟΣΒΕΣΗ</t>
  </si>
  <si>
    <t>ΩΦΕΛΙΜΗ ΖΩΗ (Ν)</t>
  </si>
  <si>
    <t>ΝΕΑ ΣΩΡΕΥΜΕΝΗ ΑΠΟΣΒΕΣΗ</t>
  </si>
  <si>
    <t>ΣΥΝΤΕΛΕΣΤΗΣ %</t>
  </si>
  <si>
    <t>ΑΠΟΣΒΕΣΗ ΕΠΙΠΛΩΝ</t>
  </si>
  <si>
    <t>ΚΟΣΤΟΣ ΚΤΗΣΗΣ ΕΠΙΠΛΩΝ</t>
  </si>
  <si>
    <t>ΥΠΟΛΛΕΙΜΑΤΙΚΗ ΑΞΙΑ ΕΠΙΠΛΩΝ</t>
  </si>
  <si>
    <t>80.00</t>
  </si>
  <si>
    <t>ΠΡΟΣΗΡΜΟΣΜΕΝΟ ΙΣΟΖΥΓΙΟ</t>
  </si>
  <si>
    <t>64.01</t>
  </si>
  <si>
    <t>64.10</t>
  </si>
  <si>
    <t>64.12</t>
  </si>
  <si>
    <t>80.01</t>
  </si>
  <si>
    <t>ΜΕΤΑΦΟΡΑ ΚΠ ΣΤΟ ΜΚ</t>
  </si>
  <si>
    <t>ΜΕΤΑΦΟΡΑ ΠΩΛΗΣΕΩΝ ΣΤΟ ΜΚ</t>
  </si>
  <si>
    <t>80.99</t>
  </si>
  <si>
    <t xml:space="preserve">ΧΡΕΩΣΗ </t>
  </si>
  <si>
    <t>Αποσβέσεις</t>
  </si>
  <si>
    <t>Σύνολο</t>
  </si>
  <si>
    <t>40.00</t>
  </si>
  <si>
    <t>ΦΠΑ(24%)</t>
  </si>
  <si>
    <t xml:space="preserve">ΠΑΝΤΕΙΟ ΠΑΝΕΠΙΣΤΗΜΙΟ ΤΜΗΜΑ ΟΙΚΟΝΟΜΙΚΗΣ ΚΑΙ ΠΕΡΙΦΕΡΕΙΑΚΗΣ ΑΝΑΠΤΥΞΗΣ </t>
  </si>
  <si>
    <t xml:space="preserve">2. Να πραγματοποιήσετε τους υπολογισμούς και τις εγγραφές των αποσβέσεων εάν:  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</si>
  <si>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</si>
  <si>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</si>
  <si>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</si>
  <si>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</si>
  <si>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</si>
  <si>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</si>
  <si>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</si>
  <si>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15.01</t>
  </si>
  <si>
    <t>12.02</t>
  </si>
  <si>
    <t>15.02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</si>
  <si>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</si>
  <si>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</si>
  <si>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</si>
  <si>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</si>
  <si>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</si>
  <si>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</si>
  <si>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</si>
  <si>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</si>
  <si>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</si>
  <si>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</si>
  <si>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</si>
  <si>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</si>
  <si>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</si>
  <si>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</si>
  <si>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</si>
  <si>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</si>
  <si>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</si>
  <si>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</si>
  <si>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</si>
  <si>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</si>
  <si>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72.04</t>
  </si>
  <si>
    <t>30.97</t>
  </si>
  <si>
    <t>ΕΠΙΣΦΑΛΕΙΣ ΠΕΛΑΤΕΣ</t>
  </si>
  <si>
    <t>57.02</t>
  </si>
  <si>
    <t>ΠΡΟΒΛΕΨΕΙΣ</t>
  </si>
  <si>
    <t>πώληση</t>
  </si>
  <si>
    <t>ΕΞΑΓΩΓΕΣ</t>
  </si>
  <si>
    <t>εγγραφή αγοράς</t>
  </si>
  <si>
    <t>εγγραφή πώλησης</t>
  </si>
  <si>
    <t>ΥΠΟΛΟΙΠΟ</t>
  </si>
  <si>
    <t>ΣΥΝΤΕΛΕΣΤΗΣ  ΥΑ/ΚΚ στη ρίζα της ΩΖ</t>
  </si>
  <si>
    <t>ΣΥΝΤΕΛΕΣΤΗΣ 1- ΣΥΝΤΕΛΕΣΤΗΣ  ΥΑ/ΚΚ στη ρίζα της ΩΖ</t>
  </si>
  <si>
    <t>ΩΖ=</t>
  </si>
  <si>
    <t>66.05</t>
  </si>
  <si>
    <t>Υπόδειγμα Β.1.1-2</t>
  </si>
  <si>
    <t>Ισολογισμός – Ατομικές χρηματοοικονομικές καταστάσεις -</t>
  </si>
  <si>
    <t>Ποσά σε μονάδες (ή χιλιάδες αναλόγως) νομίσματος παρουσίασης</t>
  </si>
  <si>
    <t>Σημείωση</t>
  </si>
  <si>
    <t>20Χ1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</si>
  <si>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</si>
  <si>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</si>
  <si>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</si>
  <si>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</si>
  <si>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</si>
  <si>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</si>
  <si>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</si>
  <si>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</si>
  <si>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</si>
  <si>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</si>
  <si>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</si>
  <si>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</si>
  <si>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</si>
  <si>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</si>
  <si>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</si>
  <si>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</si>
  <si>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</si>
  <si>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</si>
  <si>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</si>
  <si>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</si>
  <si>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</si>
  <si>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</si>
  <si>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</si>
  <si>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</si>
  <si>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</si>
  <si>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</si>
  <si>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</si>
  <si>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</si>
  <si>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</si>
  <si>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</si>
  <si>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</si>
  <si>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</si>
  <si>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</si>
  <si>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</si>
  <si>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</si>
  <si>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</si>
  <si>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</si>
  <si>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</si>
  <si>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</si>
  <si>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</si>
  <si>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</si>
  <si>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</si>
  <si>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</si>
  <si>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</si>
  <si>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</si>
  <si>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</si>
  <si>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</si>
  <si>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</si>
  <si>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</si>
  <si>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</si>
  <si>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</si>
  <si>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</si>
  <si>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</si>
  <si>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</si>
  <si>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</si>
  <si>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</si>
  <si>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</si>
  <si>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</si>
  <si>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</si>
  <si>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</si>
  <si>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</si>
  <si>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</si>
  <si>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</si>
  <si>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</si>
  <si>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</si>
  <si>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</si>
  <si>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</si>
  <si>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</si>
  <si>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</si>
  <si>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</si>
  <si>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</si>
  <si>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</si>
  <si>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</si>
  <si>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Β.2.1</t>
  </si>
  <si>
    <t>Ατομικές χρηματοοικονομικές καταστάσεις</t>
  </si>
  <si>
    <t>Κύκλος εργασιών (καθαρός)</t>
  </si>
  <si>
    <t>Κόστος πωλήσεων</t>
  </si>
  <si>
    <t>Μικτό αποτέλεσμα</t>
  </si>
  <si>
    <t>Λοιπά συνήθη έσοδα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</si>
  <si>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</si>
  <si>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</si>
  <si>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</si>
  <si>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</si>
  <si>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</si>
  <si>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</si>
  <si>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</si>
  <si>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</si>
  <si>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</si>
  <si>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</si>
  <si>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</si>
  <si>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</si>
  <si>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</si>
  <si>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Υπόδειγμα Β.2.2</t>
  </si>
  <si>
    <t>Μεταβολές αποθεμάτων (εμπορεύματα, προϊόντα, ημικατ/μένα)</t>
  </si>
  <si>
    <t>Ιδιοπαραχθέντα πάγια στοιχεία</t>
  </si>
  <si>
    <t>Αγορές εμπορευμάτων και υλικών</t>
  </si>
  <si>
    <t>Παροχές σε εργαζόμενους</t>
  </si>
  <si>
    <t>Λοιπά έξοδα και ζημίες</t>
  </si>
  <si>
    <t>Οι εγγραφές μέχρι το σημείο αυτό προσδιορίζουν το ΠΡΟΣΗΡΜΟΣΜΕΝΟ ΙΣΟΖΥΓΙΟ</t>
  </si>
  <si>
    <t>ΜΕΤΑΦΟΡΑ ΑΠΟΘΕΜΑΤΩΝ ΣΤΟ Κόστος Πωληθέντων</t>
  </si>
  <si>
    <t>ΔΗΜΙΟΥΡΓΙΑ ΑΠΟΘΕΜΑΤΟΣ ΑΡΧΗΣ Νέας χρήσης</t>
  </si>
  <si>
    <t>66.02</t>
  </si>
  <si>
    <r>
      <t>Κατάστασης Αποτελεσμάτων </t>
    </r>
    <r>
      <rPr>
        <u/>
        <sz val="12"/>
        <color rgb="FF00558F"/>
        <rFont val="Times New Roman"/>
        <family val="1"/>
      </rPr>
      <t>κατά λειτουργία</t>
    </r>
  </si>
  <si>
    <r>
      <t>Κατάσταση Αποτελεσμάτων </t>
    </r>
    <r>
      <rPr>
        <u/>
        <sz val="12"/>
        <color rgb="FF00558F"/>
        <rFont val="Times New Roman"/>
        <family val="1"/>
      </rPr>
      <t>κατ’ είδος</t>
    </r>
  </si>
  <si>
    <t>Έξοδα διοίκησης *</t>
  </si>
  <si>
    <t>Έξοδα διάθεσης *</t>
  </si>
  <si>
    <t>* κανονικά κατασκευάζεται πίνακας μερισμού κόστους στις λειτουργίες</t>
  </si>
  <si>
    <t>ΟΝΟΜΑΤΕΠΩΝΥΜΟ ΦΟΙΤΗΤΗ :</t>
  </si>
  <si>
    <t>ΑΜ :</t>
  </si>
  <si>
    <t>Προσαρμοσμένο Ισοζύγιο</t>
  </si>
  <si>
    <t>Οριστικό Ισοζύγιο</t>
  </si>
  <si>
    <t>ΑΠΟΣΒΕΣΕΙΣ ΚΤΗΡΙΩΝ</t>
  </si>
  <si>
    <t>ΑΠΟΣΒΕΣΕΙΣ ΕΠΙΠΛΩΝ</t>
  </si>
  <si>
    <t>ΚΟΣΤΟΣ ΠΩΛΗΘΕΝΤΩΝ</t>
  </si>
  <si>
    <t>ΙΣΟΖΥΓΙΑ</t>
  </si>
  <si>
    <t>ΣΥΝΟΛΑ</t>
  </si>
  <si>
    <t>1. Ο λογιστής της επιχείρησης διαπιστώνει ότι δεν έχει καταχωρήσει:</t>
  </si>
  <si>
    <t xml:space="preserve">α. εγγραφή αγοράς εμπορευμάτων </t>
  </si>
  <si>
    <t xml:space="preserve"> τεμ </t>
  </si>
  <si>
    <t xml:space="preserve"> ευρώ έκαστο </t>
  </si>
  <si>
    <t xml:space="preserve">β. πώληση εμπορευμάτων  </t>
  </si>
  <si>
    <t>ευρώ ανά τεμ</t>
  </si>
  <si>
    <t>τεμ με</t>
  </si>
  <si>
    <t>Οι ανωτέρω συναλλαγές βαρύνονται με ΦΠΑ 24% και έγιναν επι πιστώσει.</t>
  </si>
  <si>
    <t xml:space="preserve">α) Για τα κτίρια ακολουθείται η μέθοδος του σταθερού συντελεστή επί του αναπόσβεστου υπολοίπου, υπολειμματική αξία </t>
  </si>
  <si>
    <t>ΕΤΗ</t>
  </si>
  <si>
    <t>β) Για τα έπιπλα η φθίνουσα μέθοδος του αντιστρόφου αθροίσματος των ετών της ωφέλιμης ζωής</t>
  </si>
  <si>
    <t>ευρώ                                           ΩΖ</t>
  </si>
  <si>
    <t>Χρόνος απόσβεσης</t>
  </si>
  <si>
    <t>Αποσβεστέα αξία</t>
  </si>
  <si>
    <t>έτος απόσβεσης</t>
  </si>
  <si>
    <t>Άθροισμα ετών ΩΖ=ΩΖ*(ΩΖ+1) / 2 =</t>
  </si>
  <si>
    <t>[Το γραμμοσκιασμένο μέρος περιλαμβάνειτις μεταβολές που πραγματοποιούνται στα αποθέματα από το ερώτημα 1]</t>
  </si>
  <si>
    <t>ΚΑΘΟΛΙΚΟ</t>
  </si>
  <si>
    <t>Η εμπορική επιχείρηση "ΕΜΠΟΡΙΚΗ" εμφανίζει την 31/12/2025 στα βιβλία της υπόλοιπα στους κάτωθι λογαριασμούς:</t>
  </si>
  <si>
    <t xml:space="preserve">ευρώ συν 24% ΦΠΑ </t>
  </si>
  <si>
    <t xml:space="preserve">κρίνει ότι πρέπει να καλύψει το σύνολο των επισφαλών πελατών με προβλέψεις και τις πραγματοποιεί, ποσό επίσης </t>
  </si>
  <si>
    <t>ευρώ από τους επισφαλείς πελάτες είναι ανεπίδεκτο εισπράξεως και το διαγράφει.</t>
  </si>
  <si>
    <r>
      <t xml:space="preserve">Η επιχείρηση ακολουθεί  διαρκή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</si>
  <si>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 xml:space="preserve">ευρώ έχουν καταστεί επισφαλείς, </t>
  </si>
  <si>
    <t>70.07</t>
  </si>
  <si>
    <t>56.01</t>
  </si>
  <si>
    <t>56.02</t>
  </si>
  <si>
    <t>37.01</t>
  </si>
  <si>
    <t>37.02</t>
  </si>
  <si>
    <t>ΕΣΟΔΑ ΥΠΗΡΕΣΙΩΝ</t>
  </si>
  <si>
    <t>ΕΞΟΔΑ ΧΡΗΣΕΩΣ ΔΕΔΟΥΛΕΥΜΕΝΑ</t>
  </si>
  <si>
    <t>ΕΣΟΔΑ ΕΠΟΜΕΝΩΝ ΧΡΗΣΕΩΝ</t>
  </si>
  <si>
    <t>ΕΣΟΔΑ ΧΡΗΣΕΩΣ ΔΕΔΟΥΛΕΥΜΕΝΑ</t>
  </si>
  <si>
    <t>ΕΞΟΔΑ ΕΠΟΜΕΝΩΝ ΧΡΗΣΕΩΝ</t>
  </si>
  <si>
    <t>ευρώ</t>
  </si>
  <si>
    <t xml:space="preserve">πραγματοποιήσετε τις εγγραφές και να εκδώσετε το οριστικό ισοζύγιο της επιχείρησης. </t>
  </si>
  <si>
    <t>1α. ΑΓΟΡΑ ΕΜΠΟΡΕΥΜΑΤΩΝ</t>
  </si>
  <si>
    <t>1β. ΠΩΛΗΣΗ ΕΜΠΟΡΕΥΜΑΤΩΝ</t>
  </si>
  <si>
    <t>2α. ΥΠΟΛΟΓΙΣΜΟΣ ΑΠΟΣΒΕΣΕΩΝ ΚΤΙΡΙΩΝ ΜΕ ΤΗ ΜΕΘΟΔΟ ΣΤΑΘΕΡΟΥ ΣΥΝΤΕΛΕΣΤΗ ΕΠΙ ΤΟΥ ΑΝΑΠΟΣΒΕΣΤΟΥ ΥΠΟΛΟΙΠΟΥ</t>
  </si>
  <si>
    <t>2β. ΦΘΙΝΟΥΣΑ ΜΕΘΟΔΟΣ ΤΟΥ ΑΝΤΙΣΤΡΟΦΟΥ ΑΘΡΟΙΣΜΑΤΟΣ ΤΩΝ ΕΤΩΝ ΩΦΕΛΙΜΗΣ ΖΩΗΣ</t>
  </si>
  <si>
    <t>Τόκοι</t>
  </si>
  <si>
    <t>Συνολικό Ποσό</t>
  </si>
  <si>
    <t>Επόμενη Χρήση</t>
  </si>
  <si>
    <t>Εναρξη Περιόδου</t>
  </si>
  <si>
    <t>Λήξη Περιόδου</t>
  </si>
  <si>
    <t>Ημερομηνία Ισολογισμού</t>
  </si>
  <si>
    <t xml:space="preserve">Συνολικές Ημέρες </t>
  </si>
  <si>
    <t>Δεδουέυμένες Ημέρες</t>
  </si>
  <si>
    <t>Δεδουλευμένο ποσό</t>
  </si>
  <si>
    <t>εγγραφή ΦΠΑ στην επόμενη χρήση</t>
  </si>
  <si>
    <t>έκδοση/ λήψη τιμολογίου</t>
  </si>
  <si>
    <t>Εντός της χρήσης</t>
  </si>
  <si>
    <t>Εγγραφή ΦΠΑ στη χρήση</t>
  </si>
  <si>
    <t>ευρώ  πλέον ΦΠΑ 24% για την περίοδο 2/10/ΧΧ έως 31/3/ΧΧ+1</t>
  </si>
  <si>
    <t>Μη δεδουλευμένο ποσό - Έξοδα επόμενης χρήσης</t>
  </si>
  <si>
    <t>Μη δεδουλευμένο ποσό - Έσοδα επόμενης χρήσης</t>
  </si>
  <si>
    <t>Νέοι επισφαλείς</t>
  </si>
  <si>
    <t>Αρχικό υπόλοιπο επισφαλών</t>
  </si>
  <si>
    <t>Αρχικό ποσο προβλέψεων</t>
  </si>
  <si>
    <t>Απαιτούμενες νέες προβλέψεις</t>
  </si>
  <si>
    <t>Διαγραφή επισφαλών από προβλέψεις</t>
  </si>
  <si>
    <t>1.α ΑΓΟΡΑ ΕΜΠΟΡΕΥΜΑΤΩΝ</t>
  </si>
  <si>
    <t>1.β ΠΩΛΗΣΗ ΕΜΠΟΡΕΥΜΑΤΩΝ</t>
  </si>
  <si>
    <t>2.α ΑΠΟΣΒΕΣΗ ΚΤΙΡΙΩΝ ΜΕ σταθ.συντελεστή επι αναπόσβεστου υπολοίπου</t>
  </si>
  <si>
    <t>2.β ΑΠΟΣΒΕΣΗ ΕΠΙΠΛΩΝ ΜΕ ΤΗ ΦΘΙΝΟΥΣΑ ΜΕΘΟΔΟ του αθροίσματων των ετών της ΩΖ</t>
  </si>
  <si>
    <t>68.00</t>
  </si>
  <si>
    <t>ΠΡΟΒΛΕΨΕΙΣ - ΕΞΟΔΟ</t>
  </si>
  <si>
    <t xml:space="preserve">3. Καταχωρεί τη μισθοδοσία μικτού ποσού </t>
  </si>
  <si>
    <t xml:space="preserve">ευρώ με </t>
  </si>
  <si>
    <t xml:space="preserve">για τις εργατικές εισφορές, ο φόρος μισθωτών υπηρεσιών  στο ποσοστό του </t>
  </si>
  <si>
    <t>4. Ό λογιστής διαπιστώνει ότι η τράπεζα έχει λογίσει επί του δανείου ως τόκου ποσό:</t>
  </si>
  <si>
    <t>5. Η εταιρεία λαμβάνει στην επόμενη χρήση το Τιμολόγιο Παροχής Υπηρεσιών-διαφορα εξόδα  περιόδου 16/12/ΧΧ έως 15/1/ΧΧ+1 ποσού :</t>
  </si>
  <si>
    <t xml:space="preserve">6. Η εταιρεία τιμολογεί και εισπράτει στον όψεως έσοδα υπηρεσιών στην τρέχουσα χρήση κωδικός (70.07) </t>
  </si>
  <si>
    <t xml:space="preserve">8. Η εταιρεία τιμολογεί και εισπράτει στον όψεως έσοδα υπηρεσιών στην επόμενη χρήση κωδικός (70.07) </t>
  </si>
  <si>
    <t xml:space="preserve">9. Η επιχείρηση διαπιστώνει ότι πελάτες με ποσό </t>
  </si>
  <si>
    <t>10. Η επιχείρηση εμπορεύεται μόνο ένα εμπόρευμα, του οποίου η καρτέλα έχει ως ακολούθως:</t>
  </si>
  <si>
    <t xml:space="preserve">11. Να υπολογίσετε το μικτό κέρδος, το αποτέλεσμα εκμετάλλευσης και το αποτέλεσμα χρήσης. Επίσης να </t>
  </si>
  <si>
    <t xml:space="preserve">12. Να κατασκευάσετε  το πίνακα  Αποτελεσμάτων Χρήσης καθώς και τον Ισολογισμό </t>
  </si>
  <si>
    <t>3. Μισθοδοσία</t>
  </si>
  <si>
    <t>Μικτό Ποσό</t>
  </si>
  <si>
    <t>Εργοδοικες Εισφορές</t>
  </si>
  <si>
    <t>Εργατικές Εισφορές</t>
  </si>
  <si>
    <t>ΦΜΥ</t>
  </si>
  <si>
    <t>Καθαρό ποσό</t>
  </si>
  <si>
    <t>4. Λογισμός τόκων επί δανείου</t>
  </si>
  <si>
    <t>5. έξοδα χρήσεως δεδουλευμένα</t>
  </si>
  <si>
    <t>6.Έσοδα επομένων χρήσεων</t>
  </si>
  <si>
    <t>7. Έξοδα επομένων χρήσεων</t>
  </si>
  <si>
    <t>8. έσοδα χρήσεως δεδουμευμένα</t>
  </si>
  <si>
    <t>9. Προβλέψεις για επισφαλείς πελάτες</t>
  </si>
  <si>
    <t>10. Απογραφή και Αποτίμηση Εμπορευμάτων</t>
  </si>
  <si>
    <t>εργοδοτικές,</t>
  </si>
  <si>
    <t xml:space="preserve">7. Η εταιρεία πλήρωσε μέσω του λογαριασμού όψεως για έξοδα προβολής και διαφήμισης εντος της χρήσης για περίοδο 2/10/ΧΧ έως 31/3/ΧΧ+1, </t>
  </si>
  <si>
    <t>Πρόσθετοι απαιτούμενοι λογαριασμοί(66 ΓΙΑ ΤΙΣ ΑΠΟΣΒΕΣΕΙΣ , 56.01 έξοδα χρήσεως δεδουλευμένα, 56.02 Έσοδα επομένων χρήσεων,</t>
  </si>
  <si>
    <t>37.01 έξοδα επόμενων χρήσεων, 37.02 Δουλευμένα έσοδα, 68.00 Προβλέψεις, 80.00 ΚΠ, 80.01 ΜΚ και 80.99 Αποτελέσματα Χρήσης)</t>
  </si>
  <si>
    <t xml:space="preserve">ΕΞΕΤΑΣΕΙΣ ΣΤΗ ΓΕΝΙΚΗ ΛΟΓΙΣΤΙΚΗ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</si>
</sst>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_-* #,##0\ _€_-;\-* #,##0\ _€_-;_-* &quot;-&quot;\ _€_-;_-@_-"/>
    <numFmt numFmtId="168" formatCode="_-* #,##0.0\ _€_-;\-* #,##0.0\ _€_-;_-* &quot;-&quot;??\ _€_-;_-@_-"/>
  </numFmts>
  <fonts count="38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sz val="8"/>
      <name val="Arial"/>
      <family val="2"/>
    </font>
    <font>
      <sz val="10"/>
      <color indexed="10"/>
      <name val="Arial"/>
      <family val="2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9" tint="-0.249977111117893"/>
      <name val="Arial"/>
      <family val="2"/>
      <charset val="161"/>
    </font>
    <font>
      <sz val="11"/>
      <color rgb="FF00558F"/>
      <name val="Inherit"/>
    </font>
    <font>
      <b/>
      <u/>
      <sz val="11"/>
      <color rgb="FF00558F"/>
      <name val="Inherit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rgb="FF00558F"/>
      <name val="Inherit"/>
    </font>
    <font>
      <i/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u/>
      <sz val="14"/>
      <color rgb="FF00558F"/>
      <name val="Inherit"/>
    </font>
    <font>
      <i/>
      <u/>
      <sz val="11"/>
      <color theme="1"/>
      <name val="Arial"/>
      <family val="2"/>
      <charset val="161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2"/>
      <color rgb="FF00558F"/>
      <name val="Times New Roman"/>
      <family val="1"/>
    </font>
    <font>
      <u/>
      <sz val="12"/>
      <color rgb="FF00558F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00558F"/>
      <name val="Times New Roman"/>
      <family val="1"/>
    </font>
    <font>
      <u val="singleAccounting"/>
      <sz val="12"/>
      <color theme="1"/>
      <name val="Times New Roman"/>
      <family val="1"/>
    </font>
    <font>
      <b/>
      <sz val="10"/>
      <color theme="9" tint="-0.249977111117893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8F3"/>
        <bgColor indexed="64"/>
      </patternFill>
    </fill>
    <fill>
      <patternFill patternType="solid">
        <fgColor rgb="FFF4F3EB"/>
        <bgColor indexed="64"/>
      </patternFill>
    </fill>
    <fill>
      <patternFill patternType="solid">
        <fgColor rgb="FFEAE7D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74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Border="1"/>
    <xf numFmtId="0" fontId="6" fillId="0" borderId="0" xfId="0" applyFont="1" applyAlignment="1">
      <alignment horizontal="right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/>
    <xf numFmtId="164" fontId="6" fillId="0" borderId="0" xfId="1" applyFont="1"/>
    <xf numFmtId="165" fontId="6" fillId="0" borderId="0" xfId="1" applyNumberFormat="1" applyFont="1" applyAlignment="1">
      <alignment horizontal="left"/>
    </xf>
    <xf numFmtId="164" fontId="0" fillId="0" borderId="0" xfId="1" applyFont="1"/>
    <xf numFmtId="165" fontId="4" fillId="0" borderId="0" xfId="1" applyNumberFormat="1" applyFont="1" applyBorder="1"/>
    <xf numFmtId="4" fontId="0" fillId="0" borderId="0" xfId="0" applyNumberForma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165" fontId="0" fillId="0" borderId="13" xfId="1" applyNumberFormat="1" applyFont="1" applyBorder="1"/>
    <xf numFmtId="165" fontId="0" fillId="0" borderId="19" xfId="1" applyNumberFormat="1" applyFont="1" applyBorder="1"/>
    <xf numFmtId="165" fontId="0" fillId="0" borderId="14" xfId="1" applyNumberFormat="1" applyFont="1" applyBorder="1"/>
    <xf numFmtId="165" fontId="0" fillId="0" borderId="12" xfId="1" applyNumberFormat="1" applyFont="1" applyBorder="1"/>
    <xf numFmtId="165" fontId="3" fillId="0" borderId="0" xfId="1" applyNumberFormat="1" applyFont="1" applyBorder="1" applyAlignment="1">
      <alignment horizontal="center"/>
    </xf>
    <xf numFmtId="165" fontId="6" fillId="4" borderId="0" xfId="1" applyNumberFormat="1" applyFont="1" applyFill="1"/>
    <xf numFmtId="3" fontId="6" fillId="4" borderId="0" xfId="0" applyNumberFormat="1" applyFont="1" applyFill="1"/>
    <xf numFmtId="164" fontId="6" fillId="4" borderId="0" xfId="1" applyFont="1" applyFill="1"/>
    <xf numFmtId="0" fontId="6" fillId="4" borderId="0" xfId="0" applyFont="1" applyFill="1" applyAlignment="1">
      <alignment horizontal="right"/>
    </xf>
    <xf numFmtId="165" fontId="6" fillId="4" borderId="0" xfId="1" applyNumberFormat="1" applyFont="1" applyFill="1" applyAlignment="1">
      <alignment horizontal="center"/>
    </xf>
    <xf numFmtId="165" fontId="11" fillId="4" borderId="0" xfId="1" applyNumberFormat="1" applyFont="1" applyFill="1" applyAlignment="1"/>
    <xf numFmtId="0" fontId="6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5" fontId="6" fillId="0" borderId="1" xfId="1" applyNumberFormat="1" applyFont="1" applyBorder="1"/>
    <xf numFmtId="0" fontId="12" fillId="0" borderId="18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165" fontId="13" fillId="4" borderId="0" xfId="1" applyNumberFormat="1" applyFont="1" applyFill="1" applyAlignment="1">
      <alignment horizontal="center"/>
    </xf>
    <xf numFmtId="0" fontId="13" fillId="0" borderId="0" xfId="0" applyFont="1"/>
    <xf numFmtId="3" fontId="13" fillId="0" borderId="0" xfId="0" applyNumberFormat="1" applyFont="1"/>
    <xf numFmtId="165" fontId="13" fillId="4" borderId="0" xfId="1" applyNumberFormat="1" applyFont="1" applyFill="1"/>
    <xf numFmtId="165" fontId="13" fillId="0" borderId="0" xfId="1" applyNumberFormat="1" applyFont="1" applyAlignment="1">
      <alignment horizontal="center"/>
    </xf>
    <xf numFmtId="3" fontId="12" fillId="0" borderId="0" xfId="0" applyNumberFormat="1" applyFont="1" applyAlignment="1">
      <alignment wrapText="1"/>
    </xf>
    <xf numFmtId="166" fontId="12" fillId="0" borderId="0" xfId="0" applyNumberFormat="1" applyFont="1" applyAlignment="1">
      <alignment wrapText="1"/>
    </xf>
    <xf numFmtId="0" fontId="13" fillId="0" borderId="0" xfId="0" applyFont="1" applyAlignment="1">
      <alignment horizontal="right"/>
    </xf>
    <xf numFmtId="3" fontId="13" fillId="4" borderId="0" xfId="0" applyNumberFormat="1" applyFont="1" applyFill="1"/>
    <xf numFmtId="165" fontId="15" fillId="4" borderId="0" xfId="1" applyNumberFormat="1" applyFont="1" applyFill="1" applyAlignment="1"/>
    <xf numFmtId="0" fontId="13" fillId="4" borderId="0" xfId="0" applyFont="1" applyFill="1" applyAlignment="1">
      <alignment horizontal="right"/>
    </xf>
    <xf numFmtId="3" fontId="12" fillId="5" borderId="0" xfId="0" applyNumberFormat="1" applyFont="1" applyFill="1" applyAlignment="1">
      <alignment wrapText="1"/>
    </xf>
    <xf numFmtId="0" fontId="12" fillId="6" borderId="18" xfId="0" applyFont="1" applyFill="1" applyBorder="1" applyAlignment="1">
      <alignment wrapText="1"/>
    </xf>
    <xf numFmtId="0" fontId="19" fillId="7" borderId="22" xfId="0" applyFont="1" applyFill="1" applyBorder="1" applyAlignment="1">
      <alignment horizontal="right" vertical="center" wrapText="1" indent="1"/>
    </xf>
    <xf numFmtId="0" fontId="19" fillId="8" borderId="22" xfId="0" applyFont="1" applyFill="1" applyBorder="1" applyAlignment="1">
      <alignment horizontal="left" vertical="center" wrapText="1" indent="1"/>
    </xf>
    <xf numFmtId="0" fontId="22" fillId="7" borderId="22" xfId="0" applyFont="1" applyFill="1" applyBorder="1" applyAlignment="1">
      <alignment horizontal="left" vertical="center" wrapText="1" indent="4"/>
    </xf>
    <xf numFmtId="0" fontId="21" fillId="8" borderId="22" xfId="0" applyFont="1" applyFill="1" applyBorder="1" applyAlignment="1">
      <alignment horizontal="left" vertical="center" wrapText="1" indent="8"/>
    </xf>
    <xf numFmtId="0" fontId="21" fillId="7" borderId="22" xfId="0" applyFont="1" applyFill="1" applyBorder="1" applyAlignment="1">
      <alignment horizontal="left" vertical="center" wrapText="1" indent="8"/>
    </xf>
    <xf numFmtId="0" fontId="23" fillId="8" borderId="22" xfId="0" applyFont="1" applyFill="1" applyBorder="1" applyAlignment="1">
      <alignment horizontal="left" vertical="center" wrapText="1" indent="4"/>
    </xf>
    <xf numFmtId="0" fontId="23" fillId="7" borderId="22" xfId="0" applyFont="1" applyFill="1" applyBorder="1" applyAlignment="1">
      <alignment horizontal="left" vertical="center" wrapText="1" indent="4"/>
    </xf>
    <xf numFmtId="0" fontId="22" fillId="8" borderId="22" xfId="0" applyFont="1" applyFill="1" applyBorder="1" applyAlignment="1">
      <alignment horizontal="left" vertical="center" wrapText="1" indent="4"/>
    </xf>
    <xf numFmtId="0" fontId="22" fillId="7" borderId="22" xfId="0" applyFont="1" applyFill="1" applyBorder="1" applyAlignment="1">
      <alignment horizontal="left" vertical="center" wrapText="1" indent="1"/>
    </xf>
    <xf numFmtId="0" fontId="0" fillId="0" borderId="23" xfId="0" applyBorder="1"/>
    <xf numFmtId="0" fontId="19" fillId="8" borderId="25" xfId="0" applyFont="1" applyFill="1" applyBorder="1" applyAlignment="1">
      <alignment horizontal="left" vertical="center" wrapText="1" indent="1"/>
    </xf>
    <xf numFmtId="0" fontId="25" fillId="8" borderId="22" xfId="0" applyFont="1" applyFill="1" applyBorder="1" applyAlignment="1">
      <alignment horizontal="left" vertical="center" wrapText="1" indent="1"/>
    </xf>
    <xf numFmtId="0" fontId="19" fillId="7" borderId="25" xfId="0" applyFont="1" applyFill="1" applyBorder="1" applyAlignment="1">
      <alignment horizontal="left" vertical="center" wrapText="1" indent="1"/>
    </xf>
    <xf numFmtId="0" fontId="26" fillId="7" borderId="22" xfId="0" applyFont="1" applyFill="1" applyBorder="1" applyAlignment="1">
      <alignment horizontal="left" vertical="center" wrapText="1" indent="4"/>
    </xf>
    <xf numFmtId="0" fontId="26" fillId="8" borderId="22" xfId="0" applyFont="1" applyFill="1" applyBorder="1" applyAlignment="1">
      <alignment horizontal="left" vertical="center" wrapText="1" indent="4"/>
    </xf>
    <xf numFmtId="0" fontId="22" fillId="8" borderId="22" xfId="0" applyFont="1" applyFill="1" applyBorder="1" applyAlignment="1">
      <alignment horizontal="left" vertical="center" wrapText="1" indent="1"/>
    </xf>
    <xf numFmtId="0" fontId="25" fillId="9" borderId="22" xfId="0" applyFont="1" applyFill="1" applyBorder="1" applyAlignment="1">
      <alignment horizontal="left" vertical="center" wrapText="1" indent="1"/>
    </xf>
    <xf numFmtId="0" fontId="13" fillId="0" borderId="9" xfId="0" applyFont="1" applyBorder="1"/>
    <xf numFmtId="165" fontId="13" fillId="0" borderId="9" xfId="1" applyNumberFormat="1" applyFont="1" applyBorder="1"/>
    <xf numFmtId="0" fontId="13" fillId="0" borderId="13" xfId="0" applyFont="1" applyBorder="1"/>
    <xf numFmtId="0" fontId="13" fillId="0" borderId="6" xfId="0" applyFont="1" applyBorder="1"/>
    <xf numFmtId="0" fontId="13" fillId="0" borderId="3" xfId="0" applyFont="1" applyBorder="1"/>
    <xf numFmtId="0" fontId="13" fillId="3" borderId="9" xfId="0" applyFont="1" applyFill="1" applyBorder="1"/>
    <xf numFmtId="165" fontId="13" fillId="3" borderId="9" xfId="1" applyNumberFormat="1" applyFont="1" applyFill="1" applyBorder="1"/>
    <xf numFmtId="164" fontId="13" fillId="0" borderId="0" xfId="1" applyFont="1"/>
    <xf numFmtId="164" fontId="13" fillId="0" borderId="19" xfId="1" applyFont="1" applyBorder="1"/>
    <xf numFmtId="164" fontId="13" fillId="0" borderId="6" xfId="1" applyFont="1" applyBorder="1"/>
    <xf numFmtId="164" fontId="13" fillId="3" borderId="6" xfId="1" applyFont="1" applyFill="1" applyBorder="1"/>
    <xf numFmtId="165" fontId="13" fillId="0" borderId="0" xfId="1" applyNumberFormat="1" applyFont="1"/>
    <xf numFmtId="0" fontId="14" fillId="10" borderId="9" xfId="0" applyFont="1" applyFill="1" applyBorder="1"/>
    <xf numFmtId="165" fontId="14" fillId="10" borderId="9" xfId="1" applyNumberFormat="1" applyFont="1" applyFill="1" applyBorder="1"/>
    <xf numFmtId="0" fontId="28" fillId="4" borderId="0" xfId="0" applyFont="1" applyFill="1" applyAlignment="1">
      <alignment wrapText="1"/>
    </xf>
    <xf numFmtId="165" fontId="29" fillId="0" borderId="0" xfId="1" applyNumberFormat="1" applyFont="1" applyBorder="1"/>
    <xf numFmtId="165" fontId="29" fillId="0" borderId="6" xfId="1" applyNumberFormat="1" applyFont="1" applyBorder="1"/>
    <xf numFmtId="165" fontId="29" fillId="0" borderId="19" xfId="1" applyNumberFormat="1" applyFont="1" applyBorder="1"/>
    <xf numFmtId="165" fontId="17" fillId="0" borderId="6" xfId="1" applyNumberFormat="1" applyFont="1" applyBorder="1"/>
    <xf numFmtId="165" fontId="30" fillId="4" borderId="6" xfId="1" applyNumberFormat="1" applyFont="1" applyFill="1" applyBorder="1"/>
    <xf numFmtId="0" fontId="13" fillId="0" borderId="3" xfId="0" applyFont="1" applyBorder="1" applyAlignment="1">
      <alignment horizontal="left"/>
    </xf>
    <xf numFmtId="165" fontId="13" fillId="0" borderId="0" xfId="0" applyNumberFormat="1" applyFont="1"/>
    <xf numFmtId="0" fontId="13" fillId="0" borderId="0" xfId="0" applyFont="1" applyAlignment="1">
      <alignment horizontal="left"/>
    </xf>
    <xf numFmtId="0" fontId="27" fillId="0" borderId="7" xfId="0" applyFont="1" applyBorder="1" applyAlignment="1">
      <alignment horizontal="left"/>
    </xf>
    <xf numFmtId="165" fontId="27" fillId="0" borderId="9" xfId="1" applyNumberFormat="1" applyFont="1" applyBorder="1"/>
    <xf numFmtId="165" fontId="27" fillId="0" borderId="13" xfId="1" applyNumberFormat="1" applyFont="1" applyBorder="1"/>
    <xf numFmtId="165" fontId="27" fillId="0" borderId="3" xfId="1" applyNumberFormat="1" applyFont="1" applyBorder="1"/>
    <xf numFmtId="165" fontId="28" fillId="0" borderId="29" xfId="1" applyNumberFormat="1" applyFont="1" applyBorder="1"/>
    <xf numFmtId="0" fontId="13" fillId="0" borderId="30" xfId="0" applyFont="1" applyBorder="1" applyAlignment="1">
      <alignment horizontal="left"/>
    </xf>
    <xf numFmtId="0" fontId="13" fillId="0" borderId="0" xfId="2" applyFont="1" applyAlignment="1">
      <alignment horizontal="left"/>
    </xf>
    <xf numFmtId="165" fontId="13" fillId="0" borderId="0" xfId="1" applyNumberFormat="1" applyFont="1" applyFill="1" applyBorder="1" applyAlignment="1">
      <alignment horizontal="center"/>
    </xf>
    <xf numFmtId="2" fontId="13" fillId="0" borderId="0" xfId="2" applyNumberFormat="1" applyFont="1"/>
    <xf numFmtId="0" fontId="13" fillId="0" borderId="0" xfId="2" applyFont="1"/>
    <xf numFmtId="0" fontId="15" fillId="7" borderId="22" xfId="0" applyFont="1" applyFill="1" applyBorder="1" applyAlignment="1">
      <alignment horizontal="right" vertical="center" wrapText="1" indent="1"/>
    </xf>
    <xf numFmtId="0" fontId="33" fillId="7" borderId="22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left" vertical="center" wrapText="1" indent="1"/>
    </xf>
    <xf numFmtId="0" fontId="15" fillId="8" borderId="28" xfId="0" applyFont="1" applyFill="1" applyBorder="1" applyAlignment="1">
      <alignment horizontal="left" vertical="center" wrapText="1" indent="1"/>
    </xf>
    <xf numFmtId="3" fontId="15" fillId="7" borderId="22" xfId="0" applyNumberFormat="1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left" vertical="center" wrapText="1" indent="1"/>
    </xf>
    <xf numFmtId="3" fontId="34" fillId="7" borderId="22" xfId="0" applyNumberFormat="1" applyFont="1" applyFill="1" applyBorder="1" applyAlignment="1">
      <alignment horizontal="center" vertical="center" wrapText="1"/>
    </xf>
    <xf numFmtId="0" fontId="35" fillId="8" borderId="28" xfId="0" applyFont="1" applyFill="1" applyBorder="1" applyAlignment="1">
      <alignment horizontal="left" vertical="center" wrapText="1" indent="1"/>
    </xf>
    <xf numFmtId="3" fontId="35" fillId="8" borderId="22" xfId="0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4" fontId="13" fillId="0" borderId="0" xfId="2" applyNumberFormat="1" applyFont="1"/>
    <xf numFmtId="0" fontId="35" fillId="7" borderId="28" xfId="0" applyFont="1" applyFill="1" applyBorder="1" applyAlignment="1">
      <alignment horizontal="left" vertical="center" wrapText="1" indent="1"/>
    </xf>
    <xf numFmtId="0" fontId="35" fillId="9" borderId="28" xfId="0" applyFont="1" applyFill="1" applyBorder="1" applyAlignment="1">
      <alignment horizontal="left" vertical="center" wrapText="1" indent="1"/>
    </xf>
    <xf numFmtId="165" fontId="13" fillId="0" borderId="0" xfId="1" applyNumberFormat="1" applyFont="1" applyBorder="1" applyAlignment="1">
      <alignment horizontal="center"/>
    </xf>
    <xf numFmtId="3" fontId="15" fillId="8" borderId="22" xfId="0" applyNumberFormat="1" applyFont="1" applyFill="1" applyBorder="1" applyAlignment="1">
      <alignment horizontal="center" vertical="center" wrapText="1"/>
    </xf>
    <xf numFmtId="167" fontId="15" fillId="7" borderId="22" xfId="0" applyNumberFormat="1" applyFont="1" applyFill="1" applyBorder="1" applyAlignment="1">
      <alignment horizontal="center" vertical="center" wrapText="1"/>
    </xf>
    <xf numFmtId="167" fontId="15" fillId="8" borderId="22" xfId="0" applyNumberFormat="1" applyFont="1" applyFill="1" applyBorder="1" applyAlignment="1">
      <alignment horizontal="center" vertical="center" wrapText="1"/>
    </xf>
    <xf numFmtId="167" fontId="15" fillId="8" borderId="24" xfId="0" applyNumberFormat="1" applyFont="1" applyFill="1" applyBorder="1" applyAlignment="1">
      <alignment horizontal="center" vertical="center" wrapText="1"/>
    </xf>
    <xf numFmtId="3" fontId="35" fillId="8" borderId="25" xfId="0" applyNumberFormat="1" applyFont="1" applyFill="1" applyBorder="1" applyAlignment="1">
      <alignment horizontal="center" vertical="center" wrapText="1"/>
    </xf>
    <xf numFmtId="167" fontId="36" fillId="7" borderId="22" xfId="0" applyNumberFormat="1" applyFont="1" applyFill="1" applyBorder="1" applyAlignment="1">
      <alignment horizontal="center" vertical="center" wrapText="1"/>
    </xf>
    <xf numFmtId="9" fontId="13" fillId="0" borderId="0" xfId="2" applyNumberFormat="1" applyFont="1"/>
    <xf numFmtId="3" fontId="34" fillId="8" borderId="22" xfId="0" applyNumberFormat="1" applyFont="1" applyFill="1" applyBorder="1" applyAlignment="1">
      <alignment horizontal="center" vertical="center" wrapText="1"/>
    </xf>
    <xf numFmtId="3" fontId="35" fillId="7" borderId="22" xfId="0" applyNumberFormat="1" applyFont="1" applyFill="1" applyBorder="1" applyAlignment="1">
      <alignment horizontal="center" vertical="center" wrapText="1"/>
    </xf>
    <xf numFmtId="167" fontId="36" fillId="8" borderId="24" xfId="0" applyNumberFormat="1" applyFont="1" applyFill="1" applyBorder="1" applyAlignment="1">
      <alignment horizontal="center" vertical="center" wrapText="1"/>
    </xf>
    <xf numFmtId="167" fontId="35" fillId="9" borderId="22" xfId="0" applyNumberFormat="1" applyFont="1" applyFill="1" applyBorder="1" applyAlignment="1">
      <alignment horizontal="center" vertical="center" wrapText="1"/>
    </xf>
    <xf numFmtId="165" fontId="0" fillId="12" borderId="0" xfId="1" applyNumberFormat="1" applyFont="1" applyFill="1"/>
    <xf numFmtId="165" fontId="0" fillId="12" borderId="0" xfId="1" applyNumberFormat="1" applyFont="1" applyFill="1" applyBorder="1"/>
    <xf numFmtId="165" fontId="0" fillId="12" borderId="6" xfId="1" applyNumberFormat="1" applyFont="1" applyFill="1" applyBorder="1"/>
    <xf numFmtId="167" fontId="13" fillId="0" borderId="13" xfId="0" applyNumberFormat="1" applyFont="1" applyBorder="1"/>
    <xf numFmtId="167" fontId="13" fillId="0" borderId="0" xfId="1" applyNumberFormat="1" applyFont="1"/>
    <xf numFmtId="0" fontId="13" fillId="12" borderId="0" xfId="0" applyFont="1" applyFill="1"/>
    <xf numFmtId="167" fontId="13" fillId="12" borderId="0" xfId="1" applyNumberFormat="1" applyFont="1" applyFill="1"/>
    <xf numFmtId="0" fontId="14" fillId="12" borderId="12" xfId="0" applyFont="1" applyFill="1" applyBorder="1"/>
    <xf numFmtId="167" fontId="14" fillId="12" borderId="12" xfId="1" applyNumberFormat="1" applyFont="1" applyFill="1" applyBorder="1" applyAlignment="1">
      <alignment horizontal="center"/>
    </xf>
    <xf numFmtId="167" fontId="14" fillId="12" borderId="4" xfId="1" applyNumberFormat="1" applyFont="1" applyFill="1" applyBorder="1" applyAlignment="1">
      <alignment horizontal="center"/>
    </xf>
    <xf numFmtId="167" fontId="20" fillId="7" borderId="22" xfId="0" applyNumberFormat="1" applyFont="1" applyFill="1" applyBorder="1" applyAlignment="1">
      <alignment horizontal="center" vertical="center" wrapText="1"/>
    </xf>
    <xf numFmtId="167" fontId="21" fillId="8" borderId="22" xfId="0" applyNumberFormat="1" applyFont="1" applyFill="1" applyBorder="1" applyAlignment="1">
      <alignment horizontal="center" vertical="center" wrapText="1"/>
    </xf>
    <xf numFmtId="167" fontId="21" fillId="7" borderId="22" xfId="0" applyNumberFormat="1" applyFont="1" applyFill="1" applyBorder="1" applyAlignment="1">
      <alignment horizontal="center" vertical="center" wrapText="1"/>
    </xf>
    <xf numFmtId="167" fontId="23" fillId="8" borderId="22" xfId="0" applyNumberFormat="1" applyFont="1" applyFill="1" applyBorder="1" applyAlignment="1">
      <alignment horizontal="center" vertical="center" wrapText="1"/>
    </xf>
    <xf numFmtId="167" fontId="23" fillId="7" borderId="22" xfId="0" applyNumberFormat="1" applyFont="1" applyFill="1" applyBorder="1" applyAlignment="1">
      <alignment horizontal="center" vertical="center" wrapText="1"/>
    </xf>
    <xf numFmtId="167" fontId="24" fillId="7" borderId="22" xfId="0" applyNumberFormat="1" applyFont="1" applyFill="1" applyBorder="1" applyAlignment="1">
      <alignment horizontal="center" vertical="center" wrapText="1"/>
    </xf>
    <xf numFmtId="167" fontId="21" fillId="8" borderId="24" xfId="0" applyNumberFormat="1" applyFont="1" applyFill="1" applyBorder="1" applyAlignment="1">
      <alignment horizontal="center" vertical="center" wrapText="1"/>
    </xf>
    <xf numFmtId="167" fontId="21" fillId="8" borderId="25" xfId="0" applyNumberFormat="1" applyFont="1" applyFill="1" applyBorder="1" applyAlignment="1">
      <alignment horizontal="center" vertical="center" wrapText="1"/>
    </xf>
    <xf numFmtId="167" fontId="21" fillId="7" borderId="24" xfId="0" applyNumberFormat="1" applyFont="1" applyFill="1" applyBorder="1" applyAlignment="1">
      <alignment horizontal="center" vertical="center" wrapText="1"/>
    </xf>
    <xf numFmtId="167" fontId="21" fillId="7" borderId="25" xfId="0" applyNumberFormat="1" applyFont="1" applyFill="1" applyBorder="1" applyAlignment="1">
      <alignment horizontal="center" vertical="center" wrapText="1"/>
    </xf>
    <xf numFmtId="167" fontId="21" fillId="9" borderId="2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/>
    <xf numFmtId="0" fontId="5" fillId="0" borderId="0" xfId="0" applyFont="1"/>
    <xf numFmtId="165" fontId="5" fillId="0" borderId="9" xfId="1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165" fontId="6" fillId="0" borderId="9" xfId="1" applyNumberFormat="1" applyFont="1" applyBorder="1"/>
    <xf numFmtId="0" fontId="6" fillId="0" borderId="10" xfId="0" applyFont="1" applyBorder="1"/>
    <xf numFmtId="2" fontId="6" fillId="0" borderId="11" xfId="0" applyNumberFormat="1" applyFont="1" applyBorder="1" applyAlignment="1">
      <alignment horizontal="left"/>
    </xf>
    <xf numFmtId="165" fontId="5" fillId="0" borderId="33" xfId="1" applyNumberFormat="1" applyFont="1" applyBorder="1" applyAlignment="1">
      <alignment horizontal="center"/>
    </xf>
    <xf numFmtId="165" fontId="5" fillId="0" borderId="34" xfId="1" applyNumberFormat="1" applyFont="1" applyBorder="1" applyAlignment="1">
      <alignment horizontal="center"/>
    </xf>
    <xf numFmtId="165" fontId="6" fillId="0" borderId="33" xfId="0" applyNumberFormat="1" applyFont="1" applyBorder="1"/>
    <xf numFmtId="0" fontId="6" fillId="0" borderId="34" xfId="0" applyFont="1" applyBorder="1"/>
    <xf numFmtId="0" fontId="6" fillId="0" borderId="33" xfId="0" applyFont="1" applyBorder="1"/>
    <xf numFmtId="165" fontId="6" fillId="0" borderId="34" xfId="0" applyNumberFormat="1" applyFont="1" applyBorder="1"/>
    <xf numFmtId="0" fontId="6" fillId="0" borderId="39" xfId="0" applyFont="1" applyBorder="1" applyAlignment="1">
      <alignment horizontal="left"/>
    </xf>
    <xf numFmtId="165" fontId="6" fillId="0" borderId="34" xfId="1" applyNumberFormat="1" applyFont="1" applyBorder="1"/>
    <xf numFmtId="165" fontId="6" fillId="2" borderId="34" xfId="1" applyNumberFormat="1" applyFont="1" applyFill="1" applyBorder="1"/>
    <xf numFmtId="2" fontId="6" fillId="0" borderId="39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5" xfId="0" applyFont="1" applyBorder="1"/>
    <xf numFmtId="165" fontId="6" fillId="0" borderId="14" xfId="1" applyNumberFormat="1" applyFont="1" applyBorder="1"/>
    <xf numFmtId="165" fontId="6" fillId="0" borderId="40" xfId="1" applyNumberFormat="1" applyFont="1" applyBorder="1"/>
    <xf numFmtId="0" fontId="6" fillId="0" borderId="41" xfId="0" applyFont="1" applyBorder="1"/>
    <xf numFmtId="0" fontId="6" fillId="0" borderId="40" xfId="0" applyFont="1" applyBorder="1"/>
    <xf numFmtId="0" fontId="6" fillId="0" borderId="42" xfId="0" applyFont="1" applyBorder="1"/>
    <xf numFmtId="0" fontId="6" fillId="0" borderId="43" xfId="0" applyFont="1" applyBorder="1"/>
    <xf numFmtId="165" fontId="5" fillId="0" borderId="44" xfId="1" applyNumberFormat="1" applyFont="1" applyBorder="1"/>
    <xf numFmtId="165" fontId="5" fillId="0" borderId="45" xfId="1" applyNumberFormat="1" applyFont="1" applyBorder="1"/>
    <xf numFmtId="165" fontId="8" fillId="0" borderId="20" xfId="1" applyNumberFormat="1" applyFont="1" applyBorder="1" applyAlignment="1"/>
    <xf numFmtId="3" fontId="12" fillId="13" borderId="0" xfId="0" applyNumberFormat="1" applyFont="1" applyFill="1" applyAlignment="1">
      <alignment wrapText="1"/>
    </xf>
    <xf numFmtId="0" fontId="12" fillId="13" borderId="0" xfId="0" applyFont="1" applyFill="1" applyAlignment="1">
      <alignment wrapText="1"/>
    </xf>
    <xf numFmtId="165" fontId="12" fillId="13" borderId="0" xfId="1" applyNumberFormat="1" applyFont="1" applyFill="1" applyAlignment="1">
      <alignment wrapText="1"/>
    </xf>
    <xf numFmtId="0" fontId="6" fillId="0" borderId="0" xfId="0" applyFont="1" applyAlignment="1">
      <alignment horizontal="left"/>
    </xf>
    <xf numFmtId="10" fontId="12" fillId="13" borderId="0" xfId="3" applyNumberFormat="1" applyFont="1" applyFill="1" applyAlignment="1">
      <alignment wrapText="1"/>
    </xf>
    <xf numFmtId="10" fontId="16" fillId="13" borderId="0" xfId="0" applyNumberFormat="1" applyFont="1" applyFill="1" applyAlignment="1">
      <alignment wrapText="1"/>
    </xf>
    <xf numFmtId="165" fontId="16" fillId="13" borderId="0" xfId="1" applyNumberFormat="1" applyFont="1" applyFill="1" applyAlignment="1">
      <alignment wrapText="1"/>
    </xf>
    <xf numFmtId="10" fontId="16" fillId="13" borderId="0" xfId="3" applyNumberFormat="1" applyFont="1" applyFill="1" applyAlignment="1">
      <alignment wrapText="1"/>
    </xf>
    <xf numFmtId="165" fontId="16" fillId="0" borderId="0" xfId="1" applyNumberFormat="1" applyFont="1"/>
    <xf numFmtId="165" fontId="16" fillId="0" borderId="17" xfId="1" applyNumberFormat="1" applyFont="1" applyBorder="1"/>
    <xf numFmtId="165" fontId="16" fillId="0" borderId="40" xfId="1" applyNumberFormat="1" applyFont="1" applyBorder="1"/>
    <xf numFmtId="165" fontId="16" fillId="0" borderId="50" xfId="1" applyNumberFormat="1" applyFont="1" applyBorder="1"/>
    <xf numFmtId="165" fontId="16" fillId="0" borderId="51" xfId="1" applyNumberFormat="1" applyFont="1" applyBorder="1"/>
    <xf numFmtId="165" fontId="37" fillId="4" borderId="17" xfId="1" applyNumberFormat="1" applyFont="1" applyFill="1" applyBorder="1"/>
    <xf numFmtId="165" fontId="37" fillId="0" borderId="40" xfId="1" applyNumberFormat="1" applyFont="1" applyBorder="1"/>
    <xf numFmtId="165" fontId="37" fillId="0" borderId="51" xfId="1" applyNumberFormat="1" applyFont="1" applyBorder="1"/>
    <xf numFmtId="165" fontId="37" fillId="4" borderId="51" xfId="1" applyNumberFormat="1" applyFont="1" applyFill="1" applyBorder="1"/>
    <xf numFmtId="165" fontId="16" fillId="11" borderId="38" xfId="1" applyNumberFormat="1" applyFont="1" applyFill="1" applyBorder="1" applyAlignment="1">
      <alignment horizontal="center"/>
    </xf>
    <xf numFmtId="165" fontId="16" fillId="11" borderId="52" xfId="1" applyNumberFormat="1" applyFont="1" applyFill="1" applyBorder="1" applyAlignment="1">
      <alignment horizontal="center"/>
    </xf>
    <xf numFmtId="165" fontId="16" fillId="0" borderId="55" xfId="1" applyNumberFormat="1" applyFont="1" applyBorder="1"/>
    <xf numFmtId="165" fontId="37" fillId="0" borderId="17" xfId="1" applyNumberFormat="1" applyFont="1" applyBorder="1"/>
    <xf numFmtId="165" fontId="16" fillId="12" borderId="57" xfId="1" applyNumberFormat="1" applyFont="1" applyFill="1" applyBorder="1"/>
    <xf numFmtId="165" fontId="16" fillId="0" borderId="57" xfId="1" applyNumberFormat="1" applyFont="1" applyBorder="1"/>
    <xf numFmtId="165" fontId="16" fillId="12" borderId="17" xfId="1" applyNumberFormat="1" applyFont="1" applyFill="1" applyBorder="1"/>
    <xf numFmtId="165" fontId="16" fillId="0" borderId="53" xfId="1" applyNumberFormat="1" applyFont="1" applyBorder="1"/>
    <xf numFmtId="165" fontId="16" fillId="12" borderId="54" xfId="1" applyNumberFormat="1" applyFont="1" applyFill="1" applyBorder="1"/>
    <xf numFmtId="165" fontId="37" fillId="4" borderId="53" xfId="1" applyNumberFormat="1" applyFont="1" applyFill="1" applyBorder="1"/>
    <xf numFmtId="165" fontId="16" fillId="0" borderId="56" xfId="1" applyNumberFormat="1" applyFont="1" applyBorder="1"/>
    <xf numFmtId="165" fontId="16" fillId="12" borderId="53" xfId="1" applyNumberFormat="1" applyFont="1" applyFill="1" applyBorder="1"/>
    <xf numFmtId="165" fontId="16" fillId="12" borderId="56" xfId="1" applyNumberFormat="1" applyFont="1" applyFill="1" applyBorder="1"/>
    <xf numFmtId="165" fontId="16" fillId="0" borderId="54" xfId="1" applyNumberFormat="1" applyFont="1" applyBorder="1"/>
    <xf numFmtId="165" fontId="16" fillId="0" borderId="0" xfId="1" applyNumberFormat="1" applyFont="1" applyBorder="1"/>
    <xf numFmtId="168" fontId="12" fillId="0" borderId="0" xfId="1" applyNumberFormat="1" applyFont="1" applyAlignment="1">
      <alignment wrapText="1"/>
    </xf>
    <xf numFmtId="164" fontId="6" fillId="0" borderId="33" xfId="1" applyFont="1" applyBorder="1"/>
    <xf numFmtId="165" fontId="6" fillId="0" borderId="33" xfId="1" applyNumberFormat="1" applyFont="1" applyBorder="1"/>
    <xf numFmtId="165" fontId="6" fillId="0" borderId="41" xfId="1" applyNumberFormat="1" applyFont="1" applyBorder="1"/>
    <xf numFmtId="165" fontId="6" fillId="0" borderId="46" xfId="0" applyNumberFormat="1" applyFont="1" applyBorder="1"/>
    <xf numFmtId="165" fontId="6" fillId="0" borderId="0" xfId="0" applyNumberFormat="1" applyFont="1"/>
    <xf numFmtId="164" fontId="6" fillId="0" borderId="34" xfId="1" applyFont="1" applyBorder="1"/>
    <xf numFmtId="14" fontId="12" fillId="13" borderId="0" xfId="1" applyNumberFormat="1" applyFont="1" applyFill="1" applyAlignment="1">
      <alignment wrapText="1"/>
    </xf>
    <xf numFmtId="9" fontId="6" fillId="0" borderId="0" xfId="0" applyNumberFormat="1" applyFont="1"/>
    <xf numFmtId="9" fontId="12" fillId="13" borderId="0" xfId="3" applyFont="1" applyFill="1" applyAlignment="1">
      <alignment wrapText="1"/>
    </xf>
    <xf numFmtId="165" fontId="12" fillId="0" borderId="0" xfId="0" applyNumberFormat="1" applyFont="1" applyAlignment="1">
      <alignment wrapText="1"/>
    </xf>
    <xf numFmtId="0" fontId="13" fillId="4" borderId="9" xfId="0" applyFont="1" applyFill="1" applyBorder="1"/>
    <xf numFmtId="0" fontId="27" fillId="4" borderId="9" xfId="0" applyFont="1" applyFill="1" applyBorder="1"/>
    <xf numFmtId="165" fontId="13" fillId="4" borderId="9" xfId="1" applyNumberFormat="1" applyFont="1" applyFill="1" applyBorder="1"/>
    <xf numFmtId="0" fontId="13" fillId="0" borderId="9" xfId="0" applyFont="1" applyBorder="1" applyAlignment="1">
      <alignment horizontal="right"/>
    </xf>
    <xf numFmtId="0" fontId="13" fillId="0" borderId="9" xfId="0" applyFont="1" applyBorder="1" applyAlignment="1">
      <alignment horizontal="right" indent="1"/>
    </xf>
    <xf numFmtId="3" fontId="13" fillId="0" borderId="9" xfId="0" applyNumberFormat="1" applyFont="1" applyBorder="1"/>
    <xf numFmtId="2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/>
    <xf numFmtId="0" fontId="13" fillId="14" borderId="9" xfId="0" applyFont="1" applyFill="1" applyBorder="1"/>
    <xf numFmtId="165" fontId="13" fillId="14" borderId="9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165" fontId="16" fillId="11" borderId="38" xfId="1" applyNumberFormat="1" applyFont="1" applyFill="1" applyBorder="1" applyAlignment="1">
      <alignment horizontal="center"/>
    </xf>
    <xf numFmtId="165" fontId="16" fillId="11" borderId="52" xfId="1" applyNumberFormat="1" applyFont="1" applyFill="1" applyBorder="1" applyAlignment="1">
      <alignment horizontal="center"/>
    </xf>
    <xf numFmtId="165" fontId="14" fillId="0" borderId="42" xfId="1" applyNumberFormat="1" applyFont="1" applyBorder="1" applyAlignment="1">
      <alignment horizontal="center"/>
    </xf>
    <xf numFmtId="165" fontId="14" fillId="0" borderId="47" xfId="1" applyNumberFormat="1" applyFont="1" applyBorder="1" applyAlignment="1">
      <alignment horizontal="center"/>
    </xf>
    <xf numFmtId="165" fontId="16" fillId="11" borderId="35" xfId="1" applyNumberFormat="1" applyFont="1" applyFill="1" applyBorder="1" applyAlignment="1">
      <alignment horizontal="center"/>
    </xf>
    <xf numFmtId="165" fontId="16" fillId="11" borderId="37" xfId="1" applyNumberFormat="1" applyFont="1" applyFill="1" applyBorder="1" applyAlignment="1">
      <alignment horizontal="center"/>
    </xf>
    <xf numFmtId="165" fontId="16" fillId="11" borderId="48" xfId="1" applyNumberFormat="1" applyFont="1" applyFill="1" applyBorder="1" applyAlignment="1">
      <alignment horizontal="center"/>
    </xf>
    <xf numFmtId="165" fontId="16" fillId="11" borderId="49" xfId="1" applyNumberFormat="1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2" fillId="0" borderId="0" xfId="0" applyFont="1" applyAlignment="1">
      <alignment horizontal="left" wrapText="1"/>
    </xf>
    <xf numFmtId="0" fontId="13" fillId="3" borderId="1" xfId="0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 wrapText="1"/>
    </xf>
    <xf numFmtId="165" fontId="3" fillId="0" borderId="0" xfId="1" applyNumberFormat="1" applyFont="1" applyBorder="1" applyAlignment="1">
      <alignment horizontal="center"/>
    </xf>
    <xf numFmtId="165" fontId="3" fillId="11" borderId="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8" fillId="0" borderId="19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31" fillId="6" borderId="26" xfId="0" applyFont="1" applyFill="1" applyBorder="1" applyAlignment="1">
      <alignment horizontal="center" vertical="center" wrapText="1"/>
    </xf>
    <xf numFmtId="0" fontId="31" fillId="6" borderId="27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horizontal="center" vertical="center" wrapText="1"/>
    </xf>
    <xf numFmtId="0" fontId="14" fillId="12" borderId="8" xfId="0" applyFont="1" applyFill="1" applyBorder="1" applyAlignment="1">
      <alignment horizontal="center"/>
    </xf>
    <xf numFmtId="0" fontId="14" fillId="12" borderId="16" xfId="0" applyFont="1" applyFill="1" applyBorder="1" applyAlignment="1">
      <alignment horizontal="center"/>
    </xf>
    <xf numFmtId="0" fontId="14" fillId="12" borderId="7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H68"/>
  <sheetViews>
    <sheetView tabSelected="1" zoomScale="150" zoomScaleNormal="150" workbookViewId="0">
      <selection activeCell="B11" sqref="B11"/>
    </sheetView>
  </sheetViews>
  <sheetFormatPr baseColWidth="10" defaultColWidth="8.6640625" defaultRowHeight="16"/>
  <cols>
    <col min="1" max="1" width="16.33203125" style="7" customWidth="1"/>
    <col min="2" max="2" width="27.83203125" style="7" customWidth="1"/>
    <col min="3" max="3" width="15.33203125" style="8" customWidth="1"/>
    <col min="4" max="4" width="13.83203125" style="8" customWidth="1"/>
    <col min="5" max="5" width="38" style="8" customWidth="1"/>
    <col min="6" max="6" width="14.5" style="8" customWidth="1"/>
    <col min="7" max="8" width="9.1640625" style="1" customWidth="1"/>
  </cols>
  <sheetData>
    <row r="1" spans="1:8">
      <c r="A1" s="155" t="s">
        <v>233</v>
      </c>
    </row>
    <row r="2" spans="1:8">
      <c r="A2" s="155" t="s">
        <v>234</v>
      </c>
    </row>
    <row r="3" spans="1:8" ht="15.75" customHeight="1">
      <c r="A3" s="235" t="s">
        <v>75</v>
      </c>
      <c r="B3" s="235"/>
      <c r="C3" s="235"/>
      <c r="D3" s="235"/>
      <c r="E3" s="235"/>
      <c r="F3" s="235"/>
    </row>
    <row r="4" spans="1:8" ht="15.75" customHeight="1">
      <c r="A4" s="235" t="s">
        <v>337</v>
      </c>
      <c r="B4" s="235"/>
      <c r="C4" s="235"/>
      <c r="D4" s="235"/>
      <c r="E4" s="235"/>
      <c r="F4" s="235"/>
    </row>
    <row r="5" spans="1:8">
      <c r="A5" s="7" t="s">
        <v>260</v>
      </c>
    </row>
    <row r="6" spans="1:8">
      <c r="A6" s="10" t="s">
        <v>82</v>
      </c>
      <c r="B6" s="7" t="s">
        <v>0</v>
      </c>
      <c r="C6" s="9">
        <v>200000</v>
      </c>
      <c r="D6" s="10" t="s">
        <v>98</v>
      </c>
      <c r="E6" s="7" t="s">
        <v>12</v>
      </c>
      <c r="F6" s="9">
        <v>700000</v>
      </c>
      <c r="H6"/>
    </row>
    <row r="7" spans="1:8">
      <c r="A7" s="10" t="s">
        <v>83</v>
      </c>
      <c r="B7" s="7" t="s">
        <v>1</v>
      </c>
      <c r="C7" s="9">
        <v>930000</v>
      </c>
      <c r="D7" s="10" t="s">
        <v>99</v>
      </c>
      <c r="E7" s="7" t="s">
        <v>30</v>
      </c>
      <c r="F7" s="9">
        <v>100000</v>
      </c>
      <c r="H7"/>
    </row>
    <row r="8" spans="1:8">
      <c r="A8" s="10" t="s">
        <v>84</v>
      </c>
      <c r="B8" s="7" t="s">
        <v>2</v>
      </c>
      <c r="C8" s="9">
        <v>400000</v>
      </c>
      <c r="D8" s="10" t="s">
        <v>100</v>
      </c>
      <c r="E8" s="7" t="s">
        <v>26</v>
      </c>
      <c r="F8" s="9">
        <v>50000</v>
      </c>
      <c r="H8"/>
    </row>
    <row r="9" spans="1:8">
      <c r="A9" s="10" t="s">
        <v>85</v>
      </c>
      <c r="B9" s="7" t="s">
        <v>3</v>
      </c>
      <c r="C9" s="9">
        <v>500000</v>
      </c>
      <c r="D9" s="10" t="s">
        <v>27</v>
      </c>
      <c r="E9" s="7" t="s">
        <v>31</v>
      </c>
      <c r="F9" s="9">
        <v>20000</v>
      </c>
      <c r="H9"/>
    </row>
    <row r="10" spans="1:8">
      <c r="A10" s="10" t="s">
        <v>86</v>
      </c>
      <c r="B10" s="7" t="s">
        <v>4</v>
      </c>
      <c r="C10" s="9">
        <v>220000</v>
      </c>
      <c r="D10" s="10" t="s">
        <v>101</v>
      </c>
      <c r="E10" s="7" t="s">
        <v>32</v>
      </c>
      <c r="F10" s="9">
        <v>60000</v>
      </c>
      <c r="H10"/>
    </row>
    <row r="11" spans="1:8">
      <c r="A11" s="10" t="s">
        <v>38</v>
      </c>
      <c r="B11" s="7" t="s">
        <v>5</v>
      </c>
      <c r="C11" s="9">
        <f>D48</f>
        <v>400000</v>
      </c>
      <c r="D11" s="35" t="s">
        <v>110</v>
      </c>
      <c r="E11" s="9" t="s">
        <v>111</v>
      </c>
      <c r="F11" s="9">
        <v>40000</v>
      </c>
      <c r="H11"/>
    </row>
    <row r="12" spans="1:8">
      <c r="A12" s="10" t="s">
        <v>87</v>
      </c>
      <c r="B12" s="7" t="s">
        <v>6</v>
      </c>
      <c r="C12" s="9">
        <f>SUM(D49:D57)</f>
        <v>2520000</v>
      </c>
      <c r="D12" s="10" t="s">
        <v>102</v>
      </c>
      <c r="E12" s="7" t="s">
        <v>13</v>
      </c>
      <c r="F12" s="9">
        <v>650000</v>
      </c>
      <c r="H12"/>
    </row>
    <row r="13" spans="1:8">
      <c r="A13" s="10" t="s">
        <v>88</v>
      </c>
      <c r="B13" s="7" t="s">
        <v>7</v>
      </c>
      <c r="C13" s="9">
        <v>600000</v>
      </c>
      <c r="D13" s="10" t="s">
        <v>103</v>
      </c>
      <c r="E13" s="7" t="s">
        <v>33</v>
      </c>
      <c r="F13" s="9">
        <v>150000</v>
      </c>
      <c r="H13"/>
    </row>
    <row r="14" spans="1:8">
      <c r="A14" s="10" t="s">
        <v>108</v>
      </c>
      <c r="B14" s="7" t="s">
        <v>109</v>
      </c>
      <c r="C14" s="9">
        <v>80000</v>
      </c>
      <c r="D14" s="10" t="s">
        <v>63</v>
      </c>
      <c r="E14" s="7" t="s">
        <v>14</v>
      </c>
      <c r="F14" s="9">
        <v>140000</v>
      </c>
      <c r="H14"/>
    </row>
    <row r="15" spans="1:8">
      <c r="A15" s="10" t="s">
        <v>89</v>
      </c>
      <c r="B15" s="7" t="s">
        <v>90</v>
      </c>
      <c r="C15" s="9">
        <v>120000</v>
      </c>
      <c r="D15" s="10" t="s">
        <v>28</v>
      </c>
      <c r="E15" s="7" t="s">
        <v>104</v>
      </c>
      <c r="F15" s="9">
        <v>50000</v>
      </c>
      <c r="H15"/>
    </row>
    <row r="16" spans="1:8">
      <c r="A16" s="10" t="s">
        <v>91</v>
      </c>
      <c r="B16" s="7" t="s">
        <v>93</v>
      </c>
      <c r="C16" s="9">
        <v>200000</v>
      </c>
      <c r="D16" s="10" t="s">
        <v>29</v>
      </c>
      <c r="E16" s="7" t="s">
        <v>34</v>
      </c>
      <c r="F16" s="9">
        <v>120000</v>
      </c>
      <c r="H16"/>
    </row>
    <row r="17" spans="1:8">
      <c r="A17" s="10" t="s">
        <v>92</v>
      </c>
      <c r="B17" s="7" t="s">
        <v>8</v>
      </c>
      <c r="C17" s="9">
        <v>50000</v>
      </c>
      <c r="D17" s="10" t="s">
        <v>64</v>
      </c>
      <c r="E17" s="7" t="s">
        <v>35</v>
      </c>
      <c r="F17" s="9">
        <v>130000</v>
      </c>
      <c r="H17"/>
    </row>
    <row r="18" spans="1:8">
      <c r="A18" s="10" t="s">
        <v>73</v>
      </c>
      <c r="B18" s="7" t="s">
        <v>9</v>
      </c>
      <c r="C18" s="9">
        <v>500000</v>
      </c>
      <c r="D18" s="10" t="s">
        <v>65</v>
      </c>
      <c r="E18" s="7" t="s">
        <v>15</v>
      </c>
      <c r="F18" s="9">
        <v>200000</v>
      </c>
      <c r="H18"/>
    </row>
    <row r="19" spans="1:8">
      <c r="A19" s="10" t="s">
        <v>94</v>
      </c>
      <c r="B19" s="7" t="s">
        <v>10</v>
      </c>
      <c r="C19" s="9">
        <v>300000</v>
      </c>
      <c r="D19" s="10" t="s">
        <v>105</v>
      </c>
      <c r="E19" s="7" t="s">
        <v>16</v>
      </c>
      <c r="F19" s="9">
        <v>60000</v>
      </c>
      <c r="H19"/>
    </row>
    <row r="20" spans="1:8">
      <c r="A20" s="10" t="s">
        <v>95</v>
      </c>
      <c r="B20" s="7" t="s">
        <v>96</v>
      </c>
      <c r="C20" s="9">
        <v>400000</v>
      </c>
      <c r="D20" s="10" t="s">
        <v>106</v>
      </c>
      <c r="E20" s="7" t="s">
        <v>17</v>
      </c>
      <c r="F20" s="9">
        <v>3500000</v>
      </c>
      <c r="H20"/>
    </row>
    <row r="21" spans="1:8">
      <c r="A21" s="36" t="s">
        <v>97</v>
      </c>
      <c r="B21" s="37" t="s">
        <v>11</v>
      </c>
      <c r="C21" s="38">
        <v>600000</v>
      </c>
      <c r="D21" s="36" t="s">
        <v>107</v>
      </c>
      <c r="E21" s="37" t="s">
        <v>18</v>
      </c>
      <c r="F21" s="38">
        <v>10000</v>
      </c>
      <c r="H21"/>
    </row>
    <row r="22" spans="1:8">
      <c r="A22" s="7" t="s">
        <v>242</v>
      </c>
      <c r="C22" s="9"/>
      <c r="D22" s="35"/>
      <c r="E22" s="7"/>
      <c r="F22" s="9"/>
      <c r="H22"/>
    </row>
    <row r="23" spans="1:8">
      <c r="A23" s="185" t="s">
        <v>243</v>
      </c>
      <c r="C23" s="9">
        <v>4000</v>
      </c>
      <c r="D23" s="35" t="s">
        <v>244</v>
      </c>
      <c r="E23" s="7">
        <v>145</v>
      </c>
      <c r="F23" s="9" t="s">
        <v>245</v>
      </c>
      <c r="H23"/>
    </row>
    <row r="24" spans="1:8">
      <c r="A24" s="185" t="s">
        <v>246</v>
      </c>
      <c r="C24" s="9">
        <v>6000</v>
      </c>
      <c r="D24" s="10" t="s">
        <v>248</v>
      </c>
      <c r="E24" s="7">
        <v>200</v>
      </c>
      <c r="F24" s="9" t="s">
        <v>247</v>
      </c>
      <c r="H24"/>
    </row>
    <row r="25" spans="1:8">
      <c r="A25" s="7" t="s">
        <v>249</v>
      </c>
      <c r="C25" s="9"/>
      <c r="D25" s="10"/>
      <c r="E25" s="7"/>
      <c r="F25" s="9"/>
      <c r="H25"/>
    </row>
    <row r="26" spans="1:8">
      <c r="A26" s="7" t="s">
        <v>76</v>
      </c>
      <c r="D26" s="10"/>
      <c r="E26" s="7"/>
      <c r="F26" s="9"/>
      <c r="H26"/>
    </row>
    <row r="27" spans="1:8">
      <c r="A27" s="7" t="s">
        <v>250</v>
      </c>
      <c r="D27" s="10"/>
      <c r="E27" s="7"/>
      <c r="F27" s="9"/>
      <c r="H27"/>
    </row>
    <row r="28" spans="1:8">
      <c r="A28" s="12">
        <v>255000</v>
      </c>
      <c r="B28" s="7" t="s">
        <v>253</v>
      </c>
      <c r="C28" s="8">
        <v>25</v>
      </c>
      <c r="D28" s="10" t="s">
        <v>251</v>
      </c>
      <c r="E28" s="7"/>
      <c r="F28" s="9"/>
      <c r="H28"/>
    </row>
    <row r="29" spans="1:8">
      <c r="A29" s="7" t="s">
        <v>252</v>
      </c>
      <c r="D29" s="10"/>
      <c r="E29" s="7"/>
      <c r="F29" s="9"/>
      <c r="H29"/>
    </row>
    <row r="30" spans="1:8">
      <c r="A30" s="7" t="s">
        <v>119</v>
      </c>
      <c r="B30" s="185">
        <v>5</v>
      </c>
      <c r="C30" s="8" t="s">
        <v>254</v>
      </c>
      <c r="D30" s="10">
        <v>3</v>
      </c>
      <c r="E30" s="7"/>
      <c r="F30" s="9"/>
      <c r="H30"/>
    </row>
    <row r="31" spans="1:8">
      <c r="A31" s="7" t="s">
        <v>309</v>
      </c>
      <c r="C31" s="12">
        <v>50000</v>
      </c>
      <c r="D31" s="7" t="s">
        <v>310</v>
      </c>
      <c r="E31" s="222">
        <v>0.3</v>
      </c>
      <c r="F31" s="9" t="s">
        <v>333</v>
      </c>
      <c r="H31"/>
    </row>
    <row r="32" spans="1:8">
      <c r="A32" s="222">
        <v>0.2</v>
      </c>
      <c r="B32" s="7" t="s">
        <v>311</v>
      </c>
      <c r="C32" s="7"/>
      <c r="D32" s="7"/>
      <c r="E32" s="222">
        <v>0.15</v>
      </c>
      <c r="F32" s="9"/>
      <c r="H32"/>
    </row>
    <row r="33" spans="1:8">
      <c r="A33" s="7" t="s">
        <v>312</v>
      </c>
      <c r="B33" s="185"/>
      <c r="D33" s="10"/>
      <c r="E33" s="9">
        <v>5000</v>
      </c>
      <c r="F33" s="9" t="s">
        <v>276</v>
      </c>
      <c r="H33"/>
    </row>
    <row r="34" spans="1:8">
      <c r="A34" s="7" t="s">
        <v>313</v>
      </c>
      <c r="B34" s="185"/>
      <c r="D34" s="10"/>
      <c r="E34" s="7"/>
      <c r="F34" s="9"/>
      <c r="H34"/>
    </row>
    <row r="35" spans="1:8">
      <c r="A35" s="12">
        <v>2000</v>
      </c>
      <c r="B35" s="185" t="s">
        <v>261</v>
      </c>
      <c r="D35" s="10"/>
      <c r="E35" s="7"/>
      <c r="F35" s="9"/>
      <c r="H35"/>
    </row>
    <row r="36" spans="1:8">
      <c r="A36" s="7" t="s">
        <v>314</v>
      </c>
      <c r="B36" s="185"/>
      <c r="D36" s="10"/>
      <c r="E36" s="7"/>
      <c r="F36" s="9"/>
      <c r="H36"/>
    </row>
    <row r="37" spans="1:8">
      <c r="A37" s="12">
        <v>10000</v>
      </c>
      <c r="B37" s="185" t="s">
        <v>295</v>
      </c>
      <c r="D37" s="10"/>
      <c r="E37" s="7"/>
      <c r="F37" s="9"/>
      <c r="H37"/>
    </row>
    <row r="38" spans="1:8">
      <c r="A38" s="12" t="s">
        <v>334</v>
      </c>
      <c r="B38" s="185"/>
      <c r="D38" s="10"/>
      <c r="E38" s="7"/>
      <c r="F38" s="9"/>
      <c r="H38"/>
    </row>
    <row r="39" spans="1:8">
      <c r="A39" s="12">
        <v>12000</v>
      </c>
      <c r="B39" s="185" t="s">
        <v>261</v>
      </c>
      <c r="D39" s="10"/>
      <c r="E39" s="7"/>
      <c r="F39" s="9"/>
      <c r="H39"/>
    </row>
    <row r="40" spans="1:8">
      <c r="A40" s="7" t="s">
        <v>315</v>
      </c>
      <c r="B40" s="185"/>
      <c r="D40" s="10"/>
      <c r="E40" s="7"/>
      <c r="F40" s="9"/>
      <c r="H40"/>
    </row>
    <row r="41" spans="1:8">
      <c r="A41" s="12">
        <v>6000</v>
      </c>
      <c r="B41" s="185" t="s">
        <v>295</v>
      </c>
      <c r="D41" s="10"/>
      <c r="E41" s="7"/>
      <c r="F41" s="9"/>
      <c r="H41"/>
    </row>
    <row r="42" spans="1:8">
      <c r="A42" s="7" t="s">
        <v>316</v>
      </c>
      <c r="B42" s="185"/>
      <c r="C42" s="8">
        <v>30000</v>
      </c>
      <c r="D42" s="185" t="s">
        <v>265</v>
      </c>
      <c r="E42" s="7"/>
      <c r="F42" s="9"/>
      <c r="H42"/>
    </row>
    <row r="43" spans="1:8">
      <c r="A43" s="7" t="s">
        <v>262</v>
      </c>
      <c r="B43" s="185"/>
      <c r="D43" s="10"/>
      <c r="E43" s="7"/>
      <c r="F43" s="9"/>
      <c r="H43"/>
    </row>
    <row r="44" spans="1:8">
      <c r="A44" s="12">
        <v>40000</v>
      </c>
      <c r="B44" s="185" t="s">
        <v>263</v>
      </c>
      <c r="D44" s="10"/>
      <c r="E44" s="7"/>
      <c r="F44" s="9"/>
      <c r="H44"/>
    </row>
    <row r="45" spans="1:8">
      <c r="A45" s="7" t="s">
        <v>317</v>
      </c>
      <c r="D45" s="10"/>
      <c r="E45" s="7"/>
    </row>
    <row r="46" spans="1:8">
      <c r="A46" s="32"/>
      <c r="B46" s="33" t="s">
        <v>25</v>
      </c>
      <c r="C46" s="33"/>
      <c r="D46" s="29"/>
      <c r="E46" s="33" t="s">
        <v>113</v>
      </c>
      <c r="F46" s="1"/>
    </row>
    <row r="47" spans="1:8">
      <c r="A47" s="32" t="s">
        <v>20</v>
      </c>
      <c r="B47" s="34" t="s">
        <v>21</v>
      </c>
      <c r="C47" s="30" t="s">
        <v>23</v>
      </c>
      <c r="D47" s="30" t="s">
        <v>24</v>
      </c>
      <c r="E47" s="26"/>
      <c r="F47" s="1"/>
    </row>
    <row r="48" spans="1:8">
      <c r="A48" s="7" t="s">
        <v>19</v>
      </c>
      <c r="B48" s="12">
        <v>4000</v>
      </c>
      <c r="C48" s="13">
        <v>100</v>
      </c>
      <c r="D48" s="26">
        <f>+B48*C48</f>
        <v>400000</v>
      </c>
      <c r="E48" s="11"/>
      <c r="F48" s="1"/>
    </row>
    <row r="49" spans="1:8">
      <c r="A49" s="7" t="s">
        <v>22</v>
      </c>
      <c r="B49" s="12">
        <v>5000</v>
      </c>
      <c r="C49" s="13">
        <v>105</v>
      </c>
      <c r="D49" s="26">
        <f t="shared" ref="D49:D59" si="0">B49*C49</f>
        <v>525000</v>
      </c>
      <c r="E49" s="11"/>
      <c r="F49" s="1"/>
    </row>
    <row r="50" spans="1:8">
      <c r="A50" s="10" t="s">
        <v>112</v>
      </c>
      <c r="B50" s="12"/>
      <c r="C50" s="13"/>
      <c r="D50" s="26"/>
      <c r="E50" s="14">
        <v>3000</v>
      </c>
      <c r="F50" s="1"/>
    </row>
    <row r="51" spans="1:8">
      <c r="A51" s="7" t="s">
        <v>22</v>
      </c>
      <c r="B51" s="12">
        <v>4000</v>
      </c>
      <c r="C51" s="13">
        <v>110</v>
      </c>
      <c r="D51" s="26">
        <f t="shared" si="0"/>
        <v>440000</v>
      </c>
      <c r="E51" s="11"/>
      <c r="F51" s="1"/>
    </row>
    <row r="52" spans="1:8">
      <c r="A52" s="10" t="s">
        <v>112</v>
      </c>
      <c r="B52" s="12"/>
      <c r="C52" s="13"/>
      <c r="D52" s="26"/>
      <c r="E52" s="11">
        <v>4000</v>
      </c>
      <c r="F52" s="1"/>
    </row>
    <row r="53" spans="1:8">
      <c r="A53" s="7" t="s">
        <v>22</v>
      </c>
      <c r="B53" s="12">
        <v>4000</v>
      </c>
      <c r="C53" s="13">
        <v>120</v>
      </c>
      <c r="D53" s="26">
        <f t="shared" si="0"/>
        <v>480000</v>
      </c>
      <c r="E53" s="11"/>
      <c r="F53" s="1"/>
    </row>
    <row r="54" spans="1:8">
      <c r="A54" s="10" t="s">
        <v>112</v>
      </c>
      <c r="B54" s="12"/>
      <c r="C54" s="13"/>
      <c r="D54" s="26"/>
      <c r="E54" s="11">
        <v>5000</v>
      </c>
      <c r="F54" s="1"/>
    </row>
    <row r="55" spans="1:8">
      <c r="A55" s="7" t="s">
        <v>22</v>
      </c>
      <c r="B55" s="12">
        <v>3000</v>
      </c>
      <c r="C55" s="13">
        <v>125</v>
      </c>
      <c r="D55" s="26">
        <f t="shared" si="0"/>
        <v>375000</v>
      </c>
      <c r="E55" s="11"/>
      <c r="H55"/>
    </row>
    <row r="56" spans="1:8">
      <c r="A56" s="10" t="s">
        <v>112</v>
      </c>
      <c r="B56" s="12"/>
      <c r="C56" s="13"/>
      <c r="D56" s="26"/>
      <c r="E56" s="11">
        <v>3000</v>
      </c>
      <c r="H56"/>
    </row>
    <row r="57" spans="1:8">
      <c r="A57" s="7" t="s">
        <v>22</v>
      </c>
      <c r="B57" s="12">
        <v>5000</v>
      </c>
      <c r="C57" s="13">
        <v>140</v>
      </c>
      <c r="D57" s="26">
        <f t="shared" si="0"/>
        <v>700000</v>
      </c>
      <c r="E57" s="11"/>
      <c r="H57"/>
    </row>
    <row r="58" spans="1:8">
      <c r="A58" s="10" t="s">
        <v>112</v>
      </c>
      <c r="B58" s="12"/>
      <c r="C58" s="13"/>
      <c r="D58" s="26"/>
      <c r="E58" s="11">
        <v>4000</v>
      </c>
      <c r="H58"/>
    </row>
    <row r="59" spans="1:8">
      <c r="A59" s="26" t="s">
        <v>114</v>
      </c>
      <c r="B59" s="27">
        <f>C23</f>
        <v>4000</v>
      </c>
      <c r="C59" s="28">
        <f>E23</f>
        <v>145</v>
      </c>
      <c r="D59" s="31">
        <f t="shared" si="0"/>
        <v>580000</v>
      </c>
      <c r="E59" s="11"/>
      <c r="H59"/>
    </row>
    <row r="60" spans="1:8">
      <c r="A60" s="29" t="s">
        <v>115</v>
      </c>
      <c r="B60" s="26"/>
      <c r="C60" s="26"/>
      <c r="D60" s="26"/>
      <c r="E60" s="30">
        <f>C24</f>
        <v>6000</v>
      </c>
      <c r="H60"/>
    </row>
    <row r="61" spans="1:8">
      <c r="A61" s="7" t="s">
        <v>264</v>
      </c>
      <c r="H61"/>
    </row>
    <row r="62" spans="1:8">
      <c r="A62" s="7" t="s">
        <v>37</v>
      </c>
      <c r="H62"/>
    </row>
    <row r="63" spans="1:8">
      <c r="A63" s="7" t="s">
        <v>258</v>
      </c>
      <c r="H63"/>
    </row>
    <row r="64" spans="1:8">
      <c r="A64" s="7" t="s">
        <v>318</v>
      </c>
      <c r="H64"/>
    </row>
    <row r="65" spans="1:8">
      <c r="A65" s="7" t="s">
        <v>277</v>
      </c>
      <c r="G65" s="15"/>
      <c r="H65"/>
    </row>
    <row r="66" spans="1:8">
      <c r="A66" s="7" t="s">
        <v>319</v>
      </c>
    </row>
    <row r="67" spans="1:8">
      <c r="A67" s="7" t="s">
        <v>335</v>
      </c>
    </row>
    <row r="68" spans="1:8">
      <c r="A68" s="7" t="s">
        <v>336</v>
      </c>
    </row>
  </sheetData>
  <mergeCells count="2">
    <mergeCell ref="A3:F3"/>
    <mergeCell ref="A4:F4"/>
  </mergeCells>
  <phoneticPr fontId="2" type="noConversion"/>
  <printOptions verticalCentered="1"/>
  <pageMargins left="0.7" right="0.7" top="0.75" bottom="0.75" header="0.3" footer="0.3"/>
  <pageSetup paperSize="9" scale="65" orientation="portrait" verticalDpi="597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2:C30"/>
  <sheetViews>
    <sheetView topLeftCell="A24" zoomScale="380" zoomScaleNormal="380" workbookViewId="0">
      <selection activeCell="C27" sqref="C27"/>
    </sheetView>
  </sheetViews>
  <sheetFormatPr baseColWidth="10" defaultColWidth="8.6640625" defaultRowHeight="16"/>
  <cols>
    <col min="1" max="1" width="15.83203125" style="46" bestFit="1" customWidth="1"/>
    <col min="2" max="3" width="12" style="137" bestFit="1" customWidth="1"/>
    <col min="4" max="16384" width="8.6640625" style="46"/>
  </cols>
  <sheetData>
    <row r="2" spans="1:3">
      <c r="A2" s="269" t="s">
        <v>36</v>
      </c>
      <c r="B2" s="270"/>
      <c r="C2" s="271"/>
    </row>
    <row r="3" spans="1:3">
      <c r="A3" s="140" t="s">
        <v>46</v>
      </c>
      <c r="B3" s="141" t="s">
        <v>70</v>
      </c>
      <c r="C3" s="142" t="s">
        <v>43</v>
      </c>
    </row>
    <row r="4" spans="1:3">
      <c r="A4" s="77" t="str">
        <f>'ΙΣΟΖΥΓΙΟ ΠΡΟΣΗΡΜΟΣΜΕΝΟ'!A3</f>
        <v>10.01</v>
      </c>
      <c r="B4" s="136">
        <f>'ΙΣΟΖΥΓΙΟ ΠΡΟΣΗΡΜΟΣΜΕΝΟ'!B3</f>
        <v>200000</v>
      </c>
      <c r="C4" s="136">
        <f>'ΙΣΟΖΥΓΙΟ ΠΡΟΣΗΡΜΟΣΜΕΝΟ'!C3</f>
        <v>0</v>
      </c>
    </row>
    <row r="5" spans="1:3">
      <c r="A5" s="77" t="str">
        <f>'ΙΣΟΖΥΓΙΟ ΠΡΟΣΗΡΜΟΣΜΕΝΟ'!A4</f>
        <v>12.01</v>
      </c>
      <c r="B5" s="136">
        <f>'ΙΣΟΖΥΓΙΟ ΠΡΟΣΗΡΜΟΣΜΕΝΟ'!B4</f>
        <v>930000</v>
      </c>
      <c r="C5" s="136">
        <f>'ΙΣΟΖΥΓΙΟ ΠΡΟΣΗΡΜΟΣΜΕΝΟ'!C4</f>
        <v>0</v>
      </c>
    </row>
    <row r="6" spans="1:3">
      <c r="A6" s="77" t="str">
        <f>'ΙΣΟΖΥΓΙΟ ΠΡΟΣΗΡΜΟΣΜΕΝΟ'!A5</f>
        <v>15.01</v>
      </c>
      <c r="B6" s="136">
        <f>'ΙΣΟΖΥΓΙΟ ΠΡΟΣΗΡΜΟΣΜΕΝΟ'!B5</f>
        <v>400000</v>
      </c>
      <c r="C6" s="136">
        <f>'ΙΣΟΖΥΓΙΟ ΠΡΟΣΗΡΜΟΣΜΕΝΟ'!C5</f>
        <v>0</v>
      </c>
    </row>
    <row r="7" spans="1:3">
      <c r="A7" s="77" t="str">
        <f>'ΙΣΟΖΥΓΙΟ ΠΡΟΣΗΡΜΟΣΜΕΝΟ'!A6</f>
        <v>12.02</v>
      </c>
      <c r="B7" s="136">
        <f>'ΙΣΟΖΥΓΙΟ ΠΡΟΣΗΡΜΟΣΜΕΝΟ'!B6</f>
        <v>0</v>
      </c>
      <c r="C7" s="136">
        <f>'ΙΣΟΖΥΓΙΟ ΠΡΟΣΗΡΜΟΣΜΕΝΟ'!C6</f>
        <v>521500</v>
      </c>
    </row>
    <row r="8" spans="1:3">
      <c r="A8" s="77" t="str">
        <f>'ΙΣΟΖΥΓΙΟ ΠΡΟΣΗΡΜΟΣΜΕΝΟ'!A7</f>
        <v>15.02</v>
      </c>
      <c r="B8" s="136">
        <f>'ΙΣΟΖΥΓΙΟ ΠΡΟΣΗΡΜΟΣΜΕΝΟ'!B7</f>
        <v>0</v>
      </c>
      <c r="C8" s="136">
        <f>'ΙΣΟΖΥΓΙΟ ΠΡΟΣΗΡΜΟΣΜΕΝΟ'!C7</f>
        <v>299999.99800000002</v>
      </c>
    </row>
    <row r="9" spans="1:3">
      <c r="A9" s="77" t="str">
        <f>'ΙΣΟΖΥΓΙΟ ΠΡΟΣΗΡΜΟΣΜΕΝΟ'!A8</f>
        <v>20.01</v>
      </c>
      <c r="B9" s="136">
        <f>'ΙΣΟΖΥΓΙΟ ΠΡΟΣΗΡΜΟΣΜΕΝΟ'!B8</f>
        <v>539800.00000000012</v>
      </c>
      <c r="C9" s="136">
        <f>'ΙΣΟΖΥΓΙΟ ΠΡΟΣΗΡΜΟΣΜΕΝΟ'!C8</f>
        <v>0</v>
      </c>
    </row>
    <row r="10" spans="1:3">
      <c r="A10" s="77" t="str">
        <f>'ΙΣΟΖΥΓΙΟ ΠΡΟΣΗΡΜΟΣΜΕΝΟ'!A9</f>
        <v>20.02</v>
      </c>
      <c r="B10" s="136">
        <f>'ΙΣΟΖΥΓΙΟ ΠΡΟΣΗΡΜΟΣΜΕΝΟ'!B9</f>
        <v>0</v>
      </c>
      <c r="C10" s="136">
        <f>'ΙΣΟΖΥΓΙΟ ΠΡΟΣΗΡΜΟΣΜΕΝΟ'!C9</f>
        <v>0</v>
      </c>
    </row>
    <row r="11" spans="1:3">
      <c r="A11" s="77" t="str">
        <f>'ΙΣΟΖΥΓΙΟ ΠΡΟΣΗΡΜΟΣΜΕΝΟ'!A10</f>
        <v>30.01</v>
      </c>
      <c r="B11" s="136">
        <f>'ΙΣΟΖΥΓΙΟ ΠΡΟΣΗΡΜΟΣΜΕΝΟ'!B10</f>
        <v>2058000</v>
      </c>
      <c r="C11" s="136">
        <f>'ΙΣΟΖΥΓΙΟ ΠΡΟΣΗΡΜΟΣΜΕΝΟ'!C10</f>
        <v>0</v>
      </c>
    </row>
    <row r="12" spans="1:3">
      <c r="A12" s="77" t="str">
        <f>'ΙΣΟΖΥΓΙΟ ΠΡΟΣΗΡΜΟΣΜΕΝΟ'!A11</f>
        <v>30.97</v>
      </c>
      <c r="B12" s="136">
        <f>'ΙΣΟΖΥΓΙΟ ΠΡΟΣΗΡΜΟΣΜΕΝΟ'!B11</f>
        <v>70000</v>
      </c>
      <c r="C12" s="136">
        <f>'ΙΣΟΖΥΓΙΟ ΠΡΟΣΗΡΜΟΣΜΕΝΟ'!C11</f>
        <v>0</v>
      </c>
    </row>
    <row r="13" spans="1:3">
      <c r="A13" s="77" t="str">
        <f>'ΙΣΟΖΥΓΙΟ ΠΡΟΣΗΡΜΟΣΜΕΝΟ'!A12</f>
        <v>31.01</v>
      </c>
      <c r="B13" s="136">
        <f>'ΙΣΟΖΥΓΙΟ ΠΡΟΣΗΡΜΟΣΜΕΝΟ'!B12</f>
        <v>120000</v>
      </c>
      <c r="C13" s="136">
        <f>'ΙΣΟΖΥΓΙΟ ΠΡΟΣΗΡΜΟΣΜΕΝΟ'!C12</f>
        <v>0</v>
      </c>
    </row>
    <row r="14" spans="1:3">
      <c r="A14" s="77" t="str">
        <f>'ΙΣΟΖΥΓΙΟ ΠΡΟΣΗΡΜΟΣΜΕΝΟ'!A13</f>
        <v>38.02</v>
      </c>
      <c r="B14" s="136">
        <f>'ΙΣΟΖΥΓΙΟ ΠΡΟΣΗΡΜΟΣΜΕΝΟ'!B13</f>
        <v>197520</v>
      </c>
      <c r="C14" s="136">
        <f>'ΙΣΟΖΥΓΙΟ ΠΡΟΣΗΡΜΟΣΜΕΝΟ'!C13</f>
        <v>0</v>
      </c>
    </row>
    <row r="15" spans="1:3">
      <c r="A15" s="77" t="str">
        <f>'ΙΣΟΖΥΓΙΟ ΠΡΟΣΗΡΜΟΣΜΕΝΟ'!A14</f>
        <v>38.01</v>
      </c>
      <c r="B15" s="136">
        <f>'ΙΣΟΖΥΓΙΟ ΠΡΟΣΗΡΜΟΣΜΕΝΟ'!B14</f>
        <v>50000</v>
      </c>
      <c r="C15" s="136">
        <f>'ΙΣΟΖΥΓΙΟ ΠΡΟΣΗΡΜΟΣΜΕΝΟ'!C14</f>
        <v>0</v>
      </c>
    </row>
    <row r="16" spans="1:3">
      <c r="A16" s="77" t="str">
        <f>'ΙΣΟΖΥΓΙΟ ΠΡΟΣΗΡΜΟΣΜΕΝΟ'!A15</f>
        <v>40.00</v>
      </c>
      <c r="B16" s="136">
        <f>'ΙΣΟΖΥΓΙΟ ΠΡΟΣΗΡΜΟΣΜΕΝΟ'!B15</f>
        <v>0</v>
      </c>
      <c r="C16" s="136">
        <f>'ΙΣΟΖΥΓΙΟ ΠΡΟΣΗΡΜΟΣΜΕΝΟ'!C15</f>
        <v>500000</v>
      </c>
    </row>
    <row r="17" spans="1:3">
      <c r="A17" s="77" t="str">
        <f>'ΙΣΟΖΥΓΙΟ ΠΡΟΣΗΡΜΟΣΜΕΝΟ'!A16</f>
        <v>49.00</v>
      </c>
      <c r="B17" s="136">
        <f>'ΙΣΟΖΥΓΙΟ ΠΡΟΣΗΡΜΟΣΜΕΝΟ'!B16</f>
        <v>0</v>
      </c>
      <c r="C17" s="136">
        <f>ΚΑΘΟΛΙΚΟ!K20</f>
        <v>309300.00200000009</v>
      </c>
    </row>
    <row r="18" spans="1:3">
      <c r="A18" s="77" t="str">
        <f>'ΙΣΟΖΥΓΙΟ ΠΡΟΣΗΡΜΟΣΜΕΝΟ'!A17</f>
        <v>51.01</v>
      </c>
      <c r="B18" s="136">
        <f>'ΙΣΟΖΥΓΙΟ ΠΡΟΣΗΡΜΟΣΜΕΝΟ'!B17</f>
        <v>0</v>
      </c>
      <c r="C18" s="136">
        <f>'ΙΣΟΖΥΓΙΟ ΠΡΟΣΗΡΜΟΣΜΕΝΟ'!C17</f>
        <v>400000</v>
      </c>
    </row>
    <row r="19" spans="1:3">
      <c r="A19" s="77" t="str">
        <f>'ΙΣΟΖΥΓΙΟ ΠΡΟΣΗΡΜΟΣΜΕΝΟ'!A18</f>
        <v>50.01</v>
      </c>
      <c r="B19" s="136">
        <f>'ΙΣΟΖΥΓΙΟ ΠΡΟΣΗΡΜΟΣΜΕΝΟ'!B18</f>
        <v>0</v>
      </c>
      <c r="C19" s="136">
        <f>'ΙΣΟΖΥΓΙΟ ΠΡΟΣΗΡΜΟΣΜΕΝΟ'!C18</f>
        <v>1319200</v>
      </c>
    </row>
    <row r="20" spans="1:3">
      <c r="A20" s="77" t="str">
        <f>'ΙΣΟΖΥΓΙΟ ΠΡΟΣΗΡΜΟΣΜΕΝΟ'!A19</f>
        <v>52.01</v>
      </c>
      <c r="B20" s="136">
        <f>'ΙΣΟΖΥΓΙΟ ΠΡΟΣΗΡΜΟΣΜΕΝΟ'!B19</f>
        <v>0</v>
      </c>
      <c r="C20" s="136">
        <f>'ΙΣΟΖΥΓΙΟ ΠΡΟΣΗΡΜΟΣΜΕΝΟ'!C19</f>
        <v>705000</v>
      </c>
    </row>
    <row r="21" spans="1:3">
      <c r="A21" s="77" t="str">
        <f>'ΙΣΟΖΥΓΙΟ ΠΡΟΣΗΡΜΟΣΜΕΝΟ'!A20</f>
        <v>53.03</v>
      </c>
      <c r="B21" s="136">
        <f>'ΙΣΟΖΥΓΙΟ ΠΡΟΣΗΡΜΟΣΜΕΝΟ'!B20</f>
        <v>0</v>
      </c>
      <c r="C21" s="136">
        <f>'ΙΣΟΖΥΓΙΟ ΠΡΟΣΗΡΜΟΣΜΕΝΟ'!C20</f>
        <v>132500</v>
      </c>
    </row>
    <row r="22" spans="1:3">
      <c r="A22" s="77" t="str">
        <f>'ΙΣΟΖΥΓΙΟ ΠΡΟΣΗΡΜΟΣΜΕΝΟ'!A21</f>
        <v>54.02</v>
      </c>
      <c r="B22" s="136">
        <f>'ΙΣΟΖΥΓΙΟ ΠΡΟΣΗΡΜΟΣΜΕΝΟ'!B21</f>
        <v>0</v>
      </c>
      <c r="C22" s="136">
        <f>'ΙΣΟΖΥΓΙΟ ΠΡΟΣΗΡΜΟΣΜΕΝΟ'!C21</f>
        <v>198320</v>
      </c>
    </row>
    <row r="23" spans="1:3">
      <c r="A23" s="77" t="str">
        <f>'ΙΣΟΖΥΓΙΟ ΠΡΟΣΗΡΜΟΣΜΕΝΟ'!A22</f>
        <v>54.03</v>
      </c>
      <c r="B23" s="136">
        <f>'ΙΣΟΖΥΓΙΟ ΠΡΟΣΗΡΜΟΣΜΕΝΟ'!B22</f>
        <v>0</v>
      </c>
      <c r="C23" s="136">
        <f>'ΙΣΟΖΥΓΙΟ ΠΡΟΣΗΡΜΟΣΜΕΝΟ'!C22</f>
        <v>27500</v>
      </c>
    </row>
    <row r="24" spans="1:3">
      <c r="A24" s="77" t="str">
        <f>'ΙΣΟΖΥΓΙΟ ΠΡΟΣΗΡΜΟΣΜΕΝΟ'!A23</f>
        <v>55.01</v>
      </c>
      <c r="B24" s="136">
        <f>'ΙΣΟΖΥΓΙΟ ΠΡΟΣΗΡΜΟΣΜΕΝΟ'!B23</f>
        <v>0</v>
      </c>
      <c r="C24" s="136">
        <f>'ΙΣΟΖΥΓΙΟ ΠΡΟΣΗΡΜΟΣΜΕΝΟ'!C23</f>
        <v>85000</v>
      </c>
    </row>
    <row r="25" spans="1:3">
      <c r="A25" s="77" t="str">
        <f>'ΙΣΟΖΥΓΙΟ ΠΡΟΣΗΡΜΟΣΜΕΝΟ'!A24</f>
        <v>57.02</v>
      </c>
      <c r="B25" s="136">
        <f>'ΙΣΟΖΥΓΙΟ ΠΡΟΣΗΡΜΟΣΜΕΝΟ'!B24</f>
        <v>0</v>
      </c>
      <c r="C25" s="136">
        <f>'ΙΣΟΖΥΓΙΟ ΠΡΟΣΗΡΜΟΣΜΕΝΟ'!C24</f>
        <v>70000</v>
      </c>
    </row>
    <row r="26" spans="1:3">
      <c r="A26" s="46" t="str">
        <f>'ΙΣΟΖΥΓΙΟ ΠΡΟΣΗΡΜΟΣΜΕΝΟ'!A39</f>
        <v>56.01</v>
      </c>
      <c r="B26" s="136">
        <f>'ΙΣΟΖΥΓΙΟ ΠΡΟΣΗΡΜΟΣΜΕΝΟ'!B39</f>
        <v>0</v>
      </c>
      <c r="C26" s="136">
        <f>'ΙΣΟΖΥΓΙΟ ΠΡΟΣΗΡΜΟΣΜΕΝΟ'!C39</f>
        <v>1000</v>
      </c>
    </row>
    <row r="27" spans="1:3">
      <c r="A27" s="46" t="str">
        <f>'ΙΣΟΖΥΓΙΟ ΠΡΟΣΗΡΜΟΣΜΕΝΟ'!A40</f>
        <v>56.02</v>
      </c>
      <c r="B27" s="136">
        <f>'ΙΣΟΖΥΓΙΟ ΠΡΟΣΗΡΜΟΣΜΕΝΟ'!B40</f>
        <v>0</v>
      </c>
      <c r="C27" s="136">
        <f>'ΙΣΟΖΥΓΙΟ ΠΡΟΣΗΡΜΟΣΜΕΝΟ'!C40</f>
        <v>5000</v>
      </c>
    </row>
    <row r="28" spans="1:3">
      <c r="A28" s="46" t="str">
        <f>'ΙΣΟΖΥΓΙΟ ΠΡΟΣΗΡΜΟΣΜΕΝΟ'!A41</f>
        <v>37.01</v>
      </c>
      <c r="B28" s="136">
        <f>'ΙΣΟΖΥΓΙΟ ΠΡΟΣΗΡΜΟΣΜΕΝΟ'!B41</f>
        <v>6000</v>
      </c>
      <c r="C28" s="136">
        <f>'ΙΣΟΖΥΓΙΟ ΠΡΟΣΗΡΜΟΣΜΕΝΟ'!C41</f>
        <v>0</v>
      </c>
    </row>
    <row r="29" spans="1:3">
      <c r="A29" s="46" t="str">
        <f>'ΙΣΟΖΥΓΙΟ ΠΡΟΣΗΡΜΟΣΜΕΝΟ'!A42</f>
        <v>37.02</v>
      </c>
      <c r="B29" s="136">
        <f>'ΙΣΟΖΥΓΙΟ ΠΡΟΣΗΡΜΟΣΜΕΝΟ'!B42</f>
        <v>3000</v>
      </c>
      <c r="C29" s="136">
        <f>'ΙΣΟΖΥΓΙΟ ΠΡΟΣΗΡΜΟΣΜΕΝΟ'!C42</f>
        <v>0</v>
      </c>
    </row>
    <row r="30" spans="1:3">
      <c r="A30" s="138" t="s">
        <v>72</v>
      </c>
      <c r="B30" s="139">
        <f>SUM(B4:B29)</f>
        <v>4574320</v>
      </c>
      <c r="C30" s="139">
        <f>SUM(C4:C29)</f>
        <v>4574320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M94"/>
  <sheetViews>
    <sheetView zoomScale="340" zoomScaleNormal="340" workbookViewId="0">
      <selection activeCell="B91" sqref="B91"/>
    </sheetView>
  </sheetViews>
  <sheetFormatPr baseColWidth="10" defaultColWidth="8.6640625" defaultRowHeight="13"/>
  <cols>
    <col min="1" max="1" width="61.1640625" style="19" bestFit="1" customWidth="1"/>
    <col min="2" max="2" width="11.33203125" style="154" bestFit="1" customWidth="1"/>
    <col min="3" max="3" width="11.6640625" style="20" bestFit="1" customWidth="1"/>
    <col min="4" max="4" width="40.1640625" style="19" customWidth="1"/>
    <col min="5" max="5" width="2.6640625" style="20" customWidth="1"/>
    <col min="6" max="6" width="20.5" style="20" customWidth="1"/>
    <col min="7" max="7" width="11.6640625" style="17" bestFit="1" customWidth="1"/>
    <col min="8" max="8" width="11.6640625" style="18" bestFit="1" customWidth="1"/>
    <col min="9" max="13" width="9.1640625" style="17" customWidth="1"/>
  </cols>
  <sheetData>
    <row r="1" spans="1:2" ht="25" customHeight="1">
      <c r="A1" s="272" t="s">
        <v>121</v>
      </c>
      <c r="B1" s="273"/>
    </row>
    <row r="2" spans="1:2" ht="14">
      <c r="A2" s="272" t="s">
        <v>122</v>
      </c>
      <c r="B2" s="273"/>
    </row>
    <row r="3" spans="1:2" ht="15" thickBot="1">
      <c r="A3" s="272" t="s">
        <v>123</v>
      </c>
      <c r="B3" s="273"/>
    </row>
    <row r="4" spans="1:2" ht="16" thickBot="1">
      <c r="A4" s="58" t="s">
        <v>124</v>
      </c>
      <c r="B4" s="143" t="s">
        <v>125</v>
      </c>
    </row>
    <row r="5" spans="1:2" ht="16" thickBot="1">
      <c r="A5" s="59" t="s">
        <v>126</v>
      </c>
      <c r="B5" s="144"/>
    </row>
    <row r="6" spans="1:2" ht="16" thickBot="1">
      <c r="A6" s="60" t="s">
        <v>127</v>
      </c>
      <c r="B6" s="145"/>
    </row>
    <row r="7" spans="1:2" ht="16" thickBot="1">
      <c r="A7" s="61" t="s">
        <v>128</v>
      </c>
      <c r="B7" s="144">
        <f>'ΟΡΙΣΤΙΚΟ ΙΣΟΖΥΓΙΟ'!B4+'ΟΡΙΣΤΙΚΟ ΙΣΟΖΥΓΙΟ'!B5-'ΟΡΙΣΤΙΚΟ ΙΣΟΖΥΓΙΟ'!C7</f>
        <v>608500</v>
      </c>
    </row>
    <row r="8" spans="1:2" ht="16" thickBot="1">
      <c r="A8" s="62" t="s">
        <v>129</v>
      </c>
      <c r="B8" s="145">
        <v>0</v>
      </c>
    </row>
    <row r="9" spans="1:2" ht="16" thickBot="1">
      <c r="A9" s="61" t="s">
        <v>130</v>
      </c>
      <c r="B9" s="144">
        <f>'ΟΡΙΣΤΙΚΟ ΙΣΟΖΥΓΙΟ'!B6-'ΟΡΙΣΤΙΚΟ ΙΣΟΖΥΓΙΟ'!C8</f>
        <v>100000.00199999998</v>
      </c>
    </row>
    <row r="10" spans="1:2" ht="16" thickBot="1">
      <c r="A10" s="62" t="s">
        <v>131</v>
      </c>
      <c r="B10" s="145">
        <v>0</v>
      </c>
    </row>
    <row r="11" spans="1:2" ht="16" thickBot="1">
      <c r="A11" s="61" t="s">
        <v>132</v>
      </c>
      <c r="B11" s="144">
        <v>0</v>
      </c>
    </row>
    <row r="12" spans="1:2" ht="16" thickBot="1">
      <c r="A12" s="62" t="s">
        <v>133</v>
      </c>
      <c r="B12" s="145">
        <v>0</v>
      </c>
    </row>
    <row r="13" spans="1:2" ht="16" thickBot="1">
      <c r="A13" s="63" t="s">
        <v>72</v>
      </c>
      <c r="B13" s="146">
        <f>B9+B7</f>
        <v>708500.00199999998</v>
      </c>
    </row>
    <row r="14" spans="1:2" ht="16" thickBot="1">
      <c r="A14" s="60" t="s">
        <v>134</v>
      </c>
      <c r="B14" s="145">
        <f>+B15+B16+B17</f>
        <v>0</v>
      </c>
    </row>
    <row r="15" spans="1:2" ht="16" thickBot="1">
      <c r="A15" s="61" t="s">
        <v>135</v>
      </c>
      <c r="B15" s="144">
        <v>0</v>
      </c>
    </row>
    <row r="16" spans="1:2" ht="16" thickBot="1">
      <c r="A16" s="62" t="s">
        <v>136</v>
      </c>
      <c r="B16" s="145">
        <v>0</v>
      </c>
    </row>
    <row r="17" spans="1:2" ht="16" thickBot="1">
      <c r="A17" s="61" t="s">
        <v>137</v>
      </c>
      <c r="B17" s="144">
        <v>0</v>
      </c>
    </row>
    <row r="18" spans="1:2" ht="16" thickBot="1">
      <c r="A18" s="64" t="s">
        <v>72</v>
      </c>
      <c r="B18" s="147">
        <f>B14+B13</f>
        <v>708500.00199999998</v>
      </c>
    </row>
    <row r="19" spans="1:2" ht="16" thickBot="1">
      <c r="A19" s="65" t="s">
        <v>138</v>
      </c>
      <c r="B19" s="144">
        <v>0</v>
      </c>
    </row>
    <row r="20" spans="1:2" ht="16" thickBot="1">
      <c r="A20" s="60" t="s">
        <v>139</v>
      </c>
      <c r="B20" s="145">
        <f>B21+B22+B23+B24+B25</f>
        <v>0</v>
      </c>
    </row>
    <row r="21" spans="1:2" ht="16" thickBot="1">
      <c r="A21" s="61" t="s">
        <v>140</v>
      </c>
      <c r="B21" s="144">
        <v>0</v>
      </c>
    </row>
    <row r="22" spans="1:2" ht="16" thickBot="1">
      <c r="A22" s="62" t="s">
        <v>141</v>
      </c>
      <c r="B22" s="145">
        <v>0</v>
      </c>
    </row>
    <row r="23" spans="1:2" ht="16" thickBot="1">
      <c r="A23" s="61" t="s">
        <v>142</v>
      </c>
      <c r="B23" s="144">
        <v>0</v>
      </c>
    </row>
    <row r="24" spans="1:2" ht="16" thickBot="1">
      <c r="A24" s="62" t="s">
        <v>143</v>
      </c>
      <c r="B24" s="145">
        <v>0</v>
      </c>
    </row>
    <row r="25" spans="1:2" ht="16" thickBot="1">
      <c r="A25" s="61" t="s">
        <v>144</v>
      </c>
      <c r="B25" s="144">
        <v>0</v>
      </c>
    </row>
    <row r="26" spans="1:2" ht="16" thickBot="1">
      <c r="A26" s="64" t="s">
        <v>72</v>
      </c>
      <c r="B26" s="147">
        <f>B20+B19+B18</f>
        <v>708500.00199999998</v>
      </c>
    </row>
    <row r="27" spans="1:2" ht="16" thickBot="1">
      <c r="A27" s="65" t="s">
        <v>145</v>
      </c>
      <c r="B27" s="144">
        <v>0</v>
      </c>
    </row>
    <row r="28" spans="1:2" ht="16" thickBot="1">
      <c r="A28" s="66" t="s">
        <v>146</v>
      </c>
      <c r="B28" s="148">
        <f>+B27+B26</f>
        <v>708500.00199999998</v>
      </c>
    </row>
    <row r="29" spans="1:2" ht="14">
      <c r="A29" s="67"/>
      <c r="B29" s="149"/>
    </row>
    <row r="30" spans="1:2" ht="16" thickBot="1">
      <c r="A30" s="68" t="s">
        <v>147</v>
      </c>
      <c r="B30" s="150"/>
    </row>
    <row r="31" spans="1:2" ht="16" thickBot="1">
      <c r="A31" s="60" t="s">
        <v>148</v>
      </c>
      <c r="B31" s="145"/>
    </row>
    <row r="32" spans="1:2" ht="16" thickBot="1">
      <c r="A32" s="61" t="s">
        <v>149</v>
      </c>
      <c r="B32" s="144">
        <v>0</v>
      </c>
    </row>
    <row r="33" spans="1:2" ht="16" thickBot="1">
      <c r="A33" s="62" t="s">
        <v>150</v>
      </c>
      <c r="B33" s="145">
        <f>'ΟΡΙΣΤΙΚΟ ΙΣΟΖΥΓΙΟ'!B9</f>
        <v>539800.00000000012</v>
      </c>
    </row>
    <row r="34" spans="1:2" ht="16" thickBot="1">
      <c r="A34" s="61" t="s">
        <v>151</v>
      </c>
      <c r="B34" s="144">
        <v>0</v>
      </c>
    </row>
    <row r="35" spans="1:2" ht="16" thickBot="1">
      <c r="A35" s="62" t="s">
        <v>132</v>
      </c>
      <c r="B35" s="145">
        <v>0</v>
      </c>
    </row>
    <row r="36" spans="1:2" ht="16" thickBot="1">
      <c r="A36" s="61" t="s">
        <v>152</v>
      </c>
      <c r="B36" s="144">
        <v>0</v>
      </c>
    </row>
    <row r="37" spans="1:2" ht="16" thickBot="1">
      <c r="A37" s="62" t="s">
        <v>153</v>
      </c>
      <c r="B37" s="145">
        <v>0</v>
      </c>
    </row>
    <row r="38" spans="1:2" ht="16" thickBot="1">
      <c r="A38" s="63" t="s">
        <v>72</v>
      </c>
      <c r="B38" s="146">
        <f>SUM(B32:B37)</f>
        <v>539800.00000000012</v>
      </c>
    </row>
    <row r="39" spans="1:2" ht="16" thickBot="1">
      <c r="A39" s="60" t="s">
        <v>154</v>
      </c>
      <c r="B39" s="145"/>
    </row>
    <row r="40" spans="1:2" ht="16" thickBot="1">
      <c r="A40" s="61" t="s">
        <v>155</v>
      </c>
      <c r="B40" s="144">
        <f>'ΟΡΙΣΤΙΚΟ ΙΣΟΖΥΓΙΟ'!B11+'ΟΡΙΣΤΙΚΟ ΙΣΟΖΥΓΙΟ'!B12+'ΟΡΙΣΤΙΚΟ ΙΣΟΖΥΓΙΟ'!B13</f>
        <v>2248000</v>
      </c>
    </row>
    <row r="41" spans="1:2" ht="16" thickBot="1">
      <c r="A41" s="62" t="s">
        <v>156</v>
      </c>
      <c r="B41" s="145">
        <f>'ΟΡΙΣΤΙΚΟ ΙΣΟΖΥΓΙΟ'!B29</f>
        <v>3000</v>
      </c>
    </row>
    <row r="42" spans="1:2" ht="16" thickBot="1">
      <c r="A42" s="61" t="s">
        <v>157</v>
      </c>
      <c r="B42" s="144">
        <v>0</v>
      </c>
    </row>
    <row r="43" spans="1:2" ht="16" thickBot="1">
      <c r="A43" s="62" t="s">
        <v>158</v>
      </c>
      <c r="B43" s="145">
        <v>0</v>
      </c>
    </row>
    <row r="44" spans="1:2" ht="16" thickBot="1">
      <c r="A44" s="61" t="s">
        <v>159</v>
      </c>
      <c r="B44" s="144">
        <f>'ΟΡΙΣΤΙΚΟ ΙΣΟΖΥΓΙΟ'!B28</f>
        <v>6000</v>
      </c>
    </row>
    <row r="45" spans="1:2" ht="16" thickBot="1">
      <c r="A45" s="62" t="s">
        <v>160</v>
      </c>
      <c r="B45" s="145">
        <f>'ΟΡΙΣΤΙΚΟ ΙΣΟΖΥΓΙΟ'!B14+'ΟΡΙΣΤΙΚΟ ΙΣΟΖΥΓΙΟ'!B15</f>
        <v>247520</v>
      </c>
    </row>
    <row r="46" spans="1:2" ht="16" thickBot="1">
      <c r="A46" s="63" t="s">
        <v>72</v>
      </c>
      <c r="B46" s="144">
        <f>SUM(B40:B45)</f>
        <v>2504520</v>
      </c>
    </row>
    <row r="47" spans="1:2" ht="16" thickBot="1">
      <c r="A47" s="66" t="s">
        <v>161</v>
      </c>
      <c r="B47" s="145">
        <f>B46+B38</f>
        <v>3044320</v>
      </c>
    </row>
    <row r="48" spans="1:2" ht="20" thickBot="1">
      <c r="A48" s="69" t="s">
        <v>162</v>
      </c>
      <c r="B48" s="144">
        <f>+B47+B28</f>
        <v>3752820.0019999999</v>
      </c>
    </row>
    <row r="49" spans="1:2" ht="14">
      <c r="A49" s="67"/>
      <c r="B49" s="151"/>
    </row>
    <row r="50" spans="1:2" ht="16" thickBot="1">
      <c r="A50" s="70" t="s">
        <v>163</v>
      </c>
      <c r="B50" s="152"/>
    </row>
    <row r="51" spans="1:2" ht="16" thickBot="1">
      <c r="A51" s="65" t="s">
        <v>164</v>
      </c>
      <c r="B51" s="144"/>
    </row>
    <row r="52" spans="1:2" ht="16" thickBot="1">
      <c r="A52" s="62" t="s">
        <v>165</v>
      </c>
      <c r="B52" s="145">
        <f>'ΟΡΙΣΤΙΚΟ ΙΣΟΖΥΓΙΟ'!C16</f>
        <v>500000</v>
      </c>
    </row>
    <row r="53" spans="1:2" ht="16" thickBot="1">
      <c r="A53" s="61" t="s">
        <v>166</v>
      </c>
      <c r="B53" s="144">
        <v>0</v>
      </c>
    </row>
    <row r="54" spans="1:2" ht="16" thickBot="1">
      <c r="A54" s="62" t="s">
        <v>167</v>
      </c>
      <c r="B54" s="145">
        <v>0</v>
      </c>
    </row>
    <row r="55" spans="1:2" ht="16" thickBot="1">
      <c r="A55" s="61" t="s">
        <v>168</v>
      </c>
      <c r="B55" s="144">
        <v>0</v>
      </c>
    </row>
    <row r="56" spans="1:2" ht="16" thickBot="1">
      <c r="A56" s="64" t="s">
        <v>72</v>
      </c>
      <c r="B56" s="147">
        <f>SUM(B52:B55)</f>
        <v>500000</v>
      </c>
    </row>
    <row r="57" spans="1:2" ht="16" thickBot="1">
      <c r="A57" s="65" t="s">
        <v>169</v>
      </c>
      <c r="B57" s="144"/>
    </row>
    <row r="58" spans="1:2" ht="16" thickBot="1">
      <c r="A58" s="62" t="s">
        <v>170</v>
      </c>
      <c r="B58" s="145">
        <v>0</v>
      </c>
    </row>
    <row r="59" spans="1:2" ht="16" thickBot="1">
      <c r="A59" s="61" t="s">
        <v>171</v>
      </c>
      <c r="B59" s="144">
        <v>0</v>
      </c>
    </row>
    <row r="60" spans="1:2" ht="16" thickBot="1">
      <c r="A60" s="62" t="s">
        <v>172</v>
      </c>
      <c r="B60" s="145">
        <v>0</v>
      </c>
    </row>
    <row r="61" spans="1:2" ht="16" thickBot="1">
      <c r="A61" s="63" t="s">
        <v>72</v>
      </c>
      <c r="B61" s="146">
        <f>SUM(B58:B60)</f>
        <v>0</v>
      </c>
    </row>
    <row r="62" spans="1:2" ht="16" thickBot="1">
      <c r="A62" s="60" t="s">
        <v>173</v>
      </c>
      <c r="B62" s="145"/>
    </row>
    <row r="63" spans="1:2" ht="16" thickBot="1">
      <c r="A63" s="61" t="s">
        <v>174</v>
      </c>
      <c r="B63" s="144">
        <v>0</v>
      </c>
    </row>
    <row r="64" spans="1:2" ht="16" thickBot="1">
      <c r="A64" s="62" t="s">
        <v>175</v>
      </c>
      <c r="B64" s="145">
        <v>0</v>
      </c>
    </row>
    <row r="65" spans="1:2" ht="16" thickBot="1">
      <c r="A65" s="61" t="s">
        <v>176</v>
      </c>
      <c r="B65" s="144">
        <f>'ΟΡΙΣΤΙΚΟ ΙΣΟΖΥΓΙΟ'!C17</f>
        <v>309300.00200000009</v>
      </c>
    </row>
    <row r="66" spans="1:2" ht="16" thickBot="1">
      <c r="A66" s="71" t="s">
        <v>72</v>
      </c>
      <c r="B66" s="147">
        <f>SUM(B63:B65)</f>
        <v>309300.00200000009</v>
      </c>
    </row>
    <row r="67" spans="1:2" ht="16" thickBot="1">
      <c r="A67" s="61" t="s">
        <v>177</v>
      </c>
      <c r="B67" s="144">
        <v>0</v>
      </c>
    </row>
    <row r="68" spans="1:2" ht="16" thickBot="1">
      <c r="A68" s="66" t="s">
        <v>178</v>
      </c>
      <c r="B68" s="145">
        <f>B66+B56</f>
        <v>809300.00200000009</v>
      </c>
    </row>
    <row r="69" spans="1:2" ht="14">
      <c r="A69" s="67"/>
      <c r="B69" s="149"/>
    </row>
    <row r="70" spans="1:2" ht="16" thickBot="1">
      <c r="A70" s="68" t="s">
        <v>179</v>
      </c>
      <c r="B70" s="150"/>
    </row>
    <row r="71" spans="1:2" ht="16" thickBot="1">
      <c r="A71" s="62" t="s">
        <v>180</v>
      </c>
      <c r="B71" s="145">
        <v>0</v>
      </c>
    </row>
    <row r="72" spans="1:2" ht="16" thickBot="1">
      <c r="A72" s="61" t="s">
        <v>181</v>
      </c>
      <c r="B72" s="144">
        <f>'ΟΡΙΣΤΙΚΟ ΙΣΟΖΥΓΙΟ'!C25</f>
        <v>70000</v>
      </c>
    </row>
    <row r="73" spans="1:2" ht="16" thickBot="1">
      <c r="A73" s="71" t="s">
        <v>72</v>
      </c>
      <c r="B73" s="147">
        <f>SUM(B71:B72)</f>
        <v>70000</v>
      </c>
    </row>
    <row r="74" spans="1:2" ht="16" thickBot="1">
      <c r="A74" s="59" t="s">
        <v>182</v>
      </c>
      <c r="B74" s="144"/>
    </row>
    <row r="75" spans="1:2" ht="16" thickBot="1">
      <c r="A75" s="60" t="s">
        <v>183</v>
      </c>
      <c r="B75" s="145"/>
    </row>
    <row r="76" spans="1:2" ht="16" thickBot="1">
      <c r="A76" s="61" t="s">
        <v>184</v>
      </c>
      <c r="B76" s="144">
        <v>0</v>
      </c>
    </row>
    <row r="77" spans="1:2" ht="16" thickBot="1">
      <c r="A77" s="62" t="s">
        <v>185</v>
      </c>
      <c r="B77" s="145">
        <v>0</v>
      </c>
    </row>
    <row r="78" spans="1:2" ht="16" thickBot="1">
      <c r="A78" s="61" t="s">
        <v>186</v>
      </c>
      <c r="B78" s="144">
        <v>0</v>
      </c>
    </row>
    <row r="79" spans="1:2" ht="16" thickBot="1">
      <c r="A79" s="62" t="s">
        <v>145</v>
      </c>
      <c r="B79" s="145">
        <v>0</v>
      </c>
    </row>
    <row r="80" spans="1:2" ht="16" thickBot="1">
      <c r="A80" s="72" t="s">
        <v>72</v>
      </c>
      <c r="B80" s="146">
        <f>SUM(B76:B79)</f>
        <v>0</v>
      </c>
    </row>
    <row r="81" spans="1:2" ht="16" thickBot="1">
      <c r="A81" s="60" t="s">
        <v>187</v>
      </c>
      <c r="B81" s="145"/>
    </row>
    <row r="82" spans="1:2" ht="16" thickBot="1">
      <c r="A82" s="61" t="s">
        <v>188</v>
      </c>
      <c r="B82" s="144">
        <f>'ΟΡΙΣΤΙΚΟ ΙΣΟΖΥΓΙΟ'!C20</f>
        <v>705000</v>
      </c>
    </row>
    <row r="83" spans="1:2" ht="16" thickBot="1">
      <c r="A83" s="62" t="s">
        <v>189</v>
      </c>
      <c r="B83" s="145">
        <v>0</v>
      </c>
    </row>
    <row r="84" spans="1:2" ht="16" thickBot="1">
      <c r="A84" s="61" t="s">
        <v>190</v>
      </c>
      <c r="B84" s="144">
        <f>'ΟΡΙΣΤΙΚΟ ΙΣΟΖΥΓΙΟ'!C18+'ΟΡΙΣΤΙΚΟ ΙΣΟΖΥΓΙΟ'!C19</f>
        <v>1719200</v>
      </c>
    </row>
    <row r="85" spans="1:2" ht="16" thickBot="1">
      <c r="A85" s="62" t="s">
        <v>191</v>
      </c>
      <c r="B85" s="145">
        <v>0</v>
      </c>
    </row>
    <row r="86" spans="1:2" ht="16" thickBot="1">
      <c r="A86" s="61" t="s">
        <v>192</v>
      </c>
      <c r="B86" s="144">
        <f>'ΟΡΙΣΤΙΚΟ ΙΣΟΖΥΓΙΟ'!C22+'ΟΡΙΣΤΙΚΟ ΙΣΟΖΥΓΙΟ'!C23</f>
        <v>225820</v>
      </c>
    </row>
    <row r="87" spans="1:2" ht="16" thickBot="1">
      <c r="A87" s="62" t="s">
        <v>193</v>
      </c>
      <c r="B87" s="145">
        <f>'ΟΡΙΣΤΙΚΟ ΙΣΟΖΥΓΙΟ'!C24</f>
        <v>85000</v>
      </c>
    </row>
    <row r="88" spans="1:2" ht="16" thickBot="1">
      <c r="A88" s="61" t="s">
        <v>194</v>
      </c>
      <c r="B88" s="144">
        <f>'ΟΡΙΣΤΙΚΟ ΙΣΟΖΥΓΙΟ'!C21</f>
        <v>132500</v>
      </c>
    </row>
    <row r="89" spans="1:2" ht="16" thickBot="1">
      <c r="A89" s="62" t="s">
        <v>195</v>
      </c>
      <c r="B89" s="145">
        <f>'ΟΡΙΣΤΙΚΟ ΙΣΟΖΥΓΙΟ'!C26</f>
        <v>1000</v>
      </c>
    </row>
    <row r="90" spans="1:2" ht="16" thickBot="1">
      <c r="A90" s="61" t="s">
        <v>196</v>
      </c>
      <c r="B90" s="144">
        <f>'ΟΡΙΣΤΙΚΟ ΙΣΟΖΥΓΙΟ'!C27</f>
        <v>5000</v>
      </c>
    </row>
    <row r="91" spans="1:2" ht="16" thickBot="1">
      <c r="A91" s="71" t="s">
        <v>72</v>
      </c>
      <c r="B91" s="145">
        <f>SUM(B82:B90)</f>
        <v>2873520</v>
      </c>
    </row>
    <row r="92" spans="1:2" ht="16" thickBot="1">
      <c r="A92" s="73" t="s">
        <v>197</v>
      </c>
      <c r="B92" s="144">
        <f>B91+B80</f>
        <v>2873520</v>
      </c>
    </row>
    <row r="93" spans="1:2" ht="20" thickBot="1">
      <c r="A93" s="74" t="s">
        <v>198</v>
      </c>
      <c r="B93" s="153">
        <f>+B92+B68+B73</f>
        <v>3752820.0020000003</v>
      </c>
    </row>
    <row r="94" spans="1:2">
      <c r="B94" s="154">
        <f>+B93-B48</f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H46"/>
  <sheetViews>
    <sheetView zoomScale="180" zoomScaleNormal="180" workbookViewId="0">
      <pane ySplit="3" topLeftCell="A21" activePane="bottomLeft" state="frozen"/>
      <selection pane="bottomLeft" activeCell="F46" sqref="F46"/>
    </sheetView>
  </sheetViews>
  <sheetFormatPr baseColWidth="10" defaultColWidth="8.6640625" defaultRowHeight="16"/>
  <cols>
    <col min="1" max="1" width="6.5" style="7" bestFit="1" customWidth="1"/>
    <col min="2" max="2" width="43.6640625" style="7" bestFit="1" customWidth="1"/>
    <col min="3" max="4" width="14" style="8" bestFit="1" customWidth="1"/>
    <col min="5" max="5" width="22.6640625" style="7" customWidth="1"/>
    <col min="6" max="6" width="25.33203125" style="7" customWidth="1"/>
    <col min="7" max="7" width="22.83203125" style="7" customWidth="1"/>
    <col min="8" max="8" width="23.6640625" style="7" customWidth="1"/>
    <col min="9" max="16384" width="8.6640625" style="7"/>
  </cols>
  <sheetData>
    <row r="1" spans="1:8" ht="17" thickBot="1">
      <c r="A1" s="236" t="s">
        <v>240</v>
      </c>
      <c r="B1" s="236"/>
      <c r="C1" s="236"/>
      <c r="D1" s="236"/>
      <c r="E1" s="236"/>
      <c r="F1" s="236"/>
      <c r="G1" s="236"/>
      <c r="H1" s="236"/>
    </row>
    <row r="2" spans="1:8">
      <c r="A2" s="239" t="s">
        <v>45</v>
      </c>
      <c r="B2" s="240"/>
      <c r="C2" s="240"/>
      <c r="D2" s="241"/>
      <c r="E2" s="242" t="s">
        <v>235</v>
      </c>
      <c r="F2" s="243"/>
      <c r="G2" s="242" t="s">
        <v>236</v>
      </c>
      <c r="H2" s="243"/>
    </row>
    <row r="3" spans="1:8">
      <c r="A3" s="237" t="s">
        <v>46</v>
      </c>
      <c r="B3" s="238"/>
      <c r="C3" s="156" t="s">
        <v>42</v>
      </c>
      <c r="D3" s="162" t="s">
        <v>43</v>
      </c>
      <c r="E3" s="161" t="s">
        <v>42</v>
      </c>
      <c r="F3" s="162" t="s">
        <v>43</v>
      </c>
      <c r="G3" s="161" t="s">
        <v>42</v>
      </c>
      <c r="H3" s="162" t="s">
        <v>43</v>
      </c>
    </row>
    <row r="4" spans="1:8">
      <c r="A4" s="167" t="str">
        <f>+ΘΕΜΑΤΑ!A6</f>
        <v>10.01</v>
      </c>
      <c r="B4" s="157" t="str">
        <f>+ΘΕΜΑΤΑ!B6</f>
        <v>ΓΗΠΕΔΑ-ΟΙΚΟΠΕΔΑ</v>
      </c>
      <c r="C4" s="158">
        <f>+ΘΕΜΑΤΑ!C6</f>
        <v>200000</v>
      </c>
      <c r="D4" s="168"/>
      <c r="E4" s="163"/>
      <c r="F4" s="164"/>
      <c r="G4" s="215"/>
      <c r="H4" s="220"/>
    </row>
    <row r="5" spans="1:8">
      <c r="A5" s="167" t="str">
        <f>+ΘΕΜΑΤΑ!A7</f>
        <v>12.01</v>
      </c>
      <c r="B5" s="159" t="str">
        <f>+ΘΕΜΑΤΑ!B7</f>
        <v>ΚΤΙΡΙΑ</v>
      </c>
      <c r="C5" s="158">
        <f>+ΘΕΜΑΤΑ!C7</f>
        <v>930000</v>
      </c>
      <c r="D5" s="168"/>
      <c r="E5" s="163"/>
      <c r="F5" s="164"/>
      <c r="G5" s="215"/>
      <c r="H5" s="220"/>
    </row>
    <row r="6" spans="1:8">
      <c r="A6" s="167" t="str">
        <f>+ΘΕΜΑΤΑ!A8</f>
        <v>15.01</v>
      </c>
      <c r="B6" s="159" t="str">
        <f>+ΘΕΜΑΤΑ!B8</f>
        <v>ΕΠΙΠΛΑ</v>
      </c>
      <c r="C6" s="158">
        <f>+ΘΕΜΑΤΑ!C8</f>
        <v>400000</v>
      </c>
      <c r="D6" s="168"/>
      <c r="E6" s="163"/>
      <c r="F6" s="164"/>
      <c r="G6" s="215"/>
      <c r="H6" s="220"/>
    </row>
    <row r="7" spans="1:8">
      <c r="A7" s="167" t="str">
        <f>+ΘΕΜΑΤΑ!A9</f>
        <v>12.02</v>
      </c>
      <c r="B7" s="159" t="str">
        <f>+ΘΕΜΑΤΑ!B9</f>
        <v>ΑΠ.ΚΤΙΡΙΑ</v>
      </c>
      <c r="C7" s="158"/>
      <c r="D7" s="168">
        <f>+ΘΕΜΑΤΑ!C9</f>
        <v>500000</v>
      </c>
      <c r="E7" s="165"/>
      <c r="F7" s="166"/>
      <c r="G7" s="215"/>
      <c r="H7" s="220"/>
    </row>
    <row r="8" spans="1:8">
      <c r="A8" s="167" t="str">
        <f>+ΘΕΜΑΤΑ!A10</f>
        <v>15.02</v>
      </c>
      <c r="B8" s="159" t="str">
        <f>+ΘΕΜΑΤΑ!B10</f>
        <v>ΑΠ.ΕΠΙΠΛΑ</v>
      </c>
      <c r="C8" s="158"/>
      <c r="D8" s="168">
        <f>+ΘΕΜΑΤΑ!C10</f>
        <v>220000</v>
      </c>
      <c r="E8" s="165"/>
      <c r="F8" s="166"/>
      <c r="G8" s="215"/>
      <c r="H8" s="220"/>
    </row>
    <row r="9" spans="1:8">
      <c r="A9" s="167" t="str">
        <f>+ΘΕΜΑΤΑ!A11</f>
        <v>20.01</v>
      </c>
      <c r="B9" s="159" t="str">
        <f>+ΘΕΜΑΤΑ!B11</f>
        <v>ΑΠΟΘΕΜΑΤΑ ΑΡΧΗΣ</v>
      </c>
      <c r="C9" s="158">
        <f>+ΘΕΜΑΤΑ!C11</f>
        <v>400000</v>
      </c>
      <c r="D9" s="168"/>
      <c r="E9" s="163"/>
      <c r="F9" s="164"/>
      <c r="G9" s="215"/>
      <c r="H9" s="220"/>
    </row>
    <row r="10" spans="1:8">
      <c r="A10" s="167" t="str">
        <f>+ΘΕΜΑΤΑ!A12</f>
        <v>20.02</v>
      </c>
      <c r="B10" s="159" t="str">
        <f>+ΘΕΜΑΤΑ!B12</f>
        <v>ΑΓΟΡΕΣ</v>
      </c>
      <c r="C10" s="158">
        <f>+ΘΕΜΑΤΑ!C12</f>
        <v>2520000</v>
      </c>
      <c r="D10" s="168"/>
      <c r="E10" s="163"/>
      <c r="F10" s="164"/>
      <c r="G10" s="215"/>
      <c r="H10" s="220"/>
    </row>
    <row r="11" spans="1:8">
      <c r="A11" s="167" t="str">
        <f>+ΘΕΜΑΤΑ!A13</f>
        <v>30.01</v>
      </c>
      <c r="B11" s="159" t="str">
        <f>+ΘΕΜΑΤΑ!B13</f>
        <v>ΠΕΛΑΤΕΣ</v>
      </c>
      <c r="C11" s="158">
        <f>+ΘΕΜΑΤΑ!C13</f>
        <v>600000</v>
      </c>
      <c r="D11" s="168"/>
      <c r="E11" s="163"/>
      <c r="F11" s="164"/>
      <c r="G11" s="215"/>
      <c r="H11" s="220"/>
    </row>
    <row r="12" spans="1:8">
      <c r="A12" s="167" t="str">
        <f>+ΘΕΜΑΤΑ!A14</f>
        <v>30.97</v>
      </c>
      <c r="B12" s="159" t="str">
        <f>+ΘΕΜΑΤΑ!B14</f>
        <v>ΕΠΙΣΦΑΛΕΙΣ ΠΕΛΑΤΕΣ</v>
      </c>
      <c r="C12" s="158">
        <f>+ΘΕΜΑΤΑ!C14</f>
        <v>80000</v>
      </c>
      <c r="D12" s="168"/>
      <c r="E12" s="163"/>
      <c r="F12" s="164"/>
      <c r="G12" s="215"/>
      <c r="H12" s="220"/>
    </row>
    <row r="13" spans="1:8">
      <c r="A13" s="167" t="str">
        <f>+ΘΕΜΑΤΑ!A15</f>
        <v>31.01</v>
      </c>
      <c r="B13" s="159" t="str">
        <f>+ΘΕΜΑΤΑ!B15</f>
        <v>ΓΡΑΜΜΑΤΙΑ ΕΙΣΠΡΑΚΤΕΑ</v>
      </c>
      <c r="C13" s="158">
        <f>+ΘΕΜΑΤΑ!C15</f>
        <v>120000</v>
      </c>
      <c r="D13" s="168"/>
      <c r="E13" s="163"/>
      <c r="F13" s="164"/>
      <c r="G13" s="215"/>
      <c r="H13" s="220"/>
    </row>
    <row r="14" spans="1:8">
      <c r="A14" s="167" t="str">
        <f>+ΘΕΜΑΤΑ!A16</f>
        <v>38.02</v>
      </c>
      <c r="B14" s="159" t="str">
        <f>+ΘΕΜΑΤΑ!B16</f>
        <v>ΚΑΤΑΘΕΣΕΙΣ ΟΨΕΩΣ</v>
      </c>
      <c r="C14" s="158">
        <f>+ΘΕΜΑΤΑ!C16</f>
        <v>200000</v>
      </c>
      <c r="D14" s="168"/>
      <c r="E14" s="163"/>
      <c r="F14" s="164"/>
      <c r="G14" s="215"/>
      <c r="H14" s="220"/>
    </row>
    <row r="15" spans="1:8">
      <c r="A15" s="167" t="str">
        <f>+ΘΕΜΑΤΑ!A17</f>
        <v>38.01</v>
      </c>
      <c r="B15" s="159" t="str">
        <f>+ΘΕΜΑΤΑ!B17</f>
        <v>ΤΑΜΕΙΟ</v>
      </c>
      <c r="C15" s="158">
        <f>+ΘΕΜΑΤΑ!C17</f>
        <v>50000</v>
      </c>
      <c r="D15" s="168"/>
      <c r="E15" s="163"/>
      <c r="F15" s="164"/>
      <c r="G15" s="215"/>
      <c r="H15" s="220"/>
    </row>
    <row r="16" spans="1:8">
      <c r="A16" s="167" t="str">
        <f>+ΘΕΜΑΤΑ!A18</f>
        <v>40.00</v>
      </c>
      <c r="B16" s="159" t="str">
        <f>+ΘΕΜΑΤΑ!B18</f>
        <v>ΚΕΦΑΛΑΙΟ</v>
      </c>
      <c r="C16" s="158"/>
      <c r="D16" s="169">
        <f>+ΘΕΜΑΤΑ!C18</f>
        <v>500000</v>
      </c>
      <c r="E16" s="165"/>
      <c r="F16" s="166"/>
      <c r="G16" s="215"/>
      <c r="H16" s="220"/>
    </row>
    <row r="17" spans="1:8">
      <c r="A17" s="167" t="str">
        <f>+ΘΕΜΑΤΑ!A19</f>
        <v>49.00</v>
      </c>
      <c r="B17" s="159" t="str">
        <f>+ΘΕΜΑΤΑ!B19</f>
        <v>ΚΕΡΔΗ ΕΙΣ ΝΕΟ</v>
      </c>
      <c r="C17" s="158"/>
      <c r="D17" s="168">
        <f>+ΘΕΜΑΤΑ!C19</f>
        <v>300000</v>
      </c>
      <c r="E17" s="165"/>
      <c r="F17" s="166"/>
      <c r="G17" s="215"/>
      <c r="H17" s="220"/>
    </row>
    <row r="18" spans="1:8">
      <c r="A18" s="167" t="str">
        <f>+ΘΕΜΑΤΑ!A20</f>
        <v>51.01</v>
      </c>
      <c r="B18" s="159" t="str">
        <f>+ΘΕΜΑΤΑ!B20</f>
        <v>ΓΡΑΜΜΑΤΙΑ ΠΛΗΡΩΤΕΑ</v>
      </c>
      <c r="C18" s="158"/>
      <c r="D18" s="168">
        <f>+ΘΕΜΑΤΑ!C20</f>
        <v>400000</v>
      </c>
      <c r="E18" s="165"/>
      <c r="F18" s="166"/>
      <c r="G18" s="215"/>
      <c r="H18" s="220"/>
    </row>
    <row r="19" spans="1:8">
      <c r="A19" s="167" t="str">
        <f>+ΘΕΜΑΤΑ!A21</f>
        <v>50.01</v>
      </c>
      <c r="B19" s="159" t="str">
        <f>+ΘΕΜΑΤΑ!B21</f>
        <v>ΠΡΟΜΗΘΕΥΤΕΣ</v>
      </c>
      <c r="C19" s="158"/>
      <c r="D19" s="168">
        <f>+ΘΕΜΑΤΑ!C21</f>
        <v>600000</v>
      </c>
      <c r="E19" s="165"/>
      <c r="F19" s="166"/>
      <c r="G19" s="215"/>
      <c r="H19" s="220"/>
    </row>
    <row r="20" spans="1:8">
      <c r="A20" s="167" t="str">
        <f>+ΘΕΜΑΤΑ!D6</f>
        <v>52.01</v>
      </c>
      <c r="B20" s="159" t="str">
        <f>+ΘΕΜΑΤΑ!E6</f>
        <v>ΤΡΑΠΕΖΕΣ-ΔΑΝΕΙΑ</v>
      </c>
      <c r="C20" s="158"/>
      <c r="D20" s="168">
        <f>+ΘΕΜΑΤΑ!F6</f>
        <v>700000</v>
      </c>
      <c r="E20" s="165"/>
      <c r="F20" s="166"/>
      <c r="G20" s="215"/>
      <c r="H20" s="220"/>
    </row>
    <row r="21" spans="1:8">
      <c r="A21" s="167" t="str">
        <f>+ΘΕΜΑΤΑ!D7</f>
        <v>53.03</v>
      </c>
      <c r="B21" s="159" t="str">
        <f>+ΘΕΜΑΤΑ!E7</f>
        <v>ΑΠΟΔΟΧΕΣ ΠΡΟΣΩΠΙΚΟΥ ΠΛΗΡΩΤΕΕΣ</v>
      </c>
      <c r="C21" s="158"/>
      <c r="D21" s="168">
        <f>+ΘΕΜΑΤΑ!F7</f>
        <v>100000</v>
      </c>
      <c r="E21" s="165"/>
      <c r="F21" s="166"/>
      <c r="G21" s="215"/>
      <c r="H21" s="220"/>
    </row>
    <row r="22" spans="1:8">
      <c r="A22" s="167" t="str">
        <f>+ΘΕΜΑΤΑ!D8</f>
        <v>54.02</v>
      </c>
      <c r="B22" s="159" t="str">
        <f>+ΘΕΜΑΤΑ!E8</f>
        <v>ΦΠΑ</v>
      </c>
      <c r="C22" s="158"/>
      <c r="D22" s="168">
        <f>+ΘΕΜΑΤΑ!F8</f>
        <v>50000</v>
      </c>
      <c r="E22" s="165"/>
      <c r="F22" s="166"/>
      <c r="G22" s="215"/>
      <c r="H22" s="220"/>
    </row>
    <row r="23" spans="1:8">
      <c r="A23" s="167" t="str">
        <f>+ΘΕΜΑΤΑ!D9</f>
        <v>54.03</v>
      </c>
      <c r="B23" s="159" t="str">
        <f>+ΘΕΜΑΤΑ!E9</f>
        <v>ΦΟΡΟΙ ΤΕΛΗ ΑΜΟΙΒΩΝ ΠΡΟΣΩΠΙΚΟΥ</v>
      </c>
      <c r="C23" s="158"/>
      <c r="D23" s="168">
        <f>+ΘΕΜΑΤΑ!F9</f>
        <v>20000</v>
      </c>
      <c r="E23" s="165"/>
      <c r="F23" s="166"/>
      <c r="G23" s="215"/>
      <c r="H23" s="220"/>
    </row>
    <row r="24" spans="1:8">
      <c r="A24" s="167" t="str">
        <f>+ΘΕΜΑΤΑ!D10</f>
        <v>55.01</v>
      </c>
      <c r="B24" s="159" t="str">
        <f>+ΘΕΜΑΤΑ!E10</f>
        <v>ΑΣΦΑΛΙΣΤΙΚΟΙ ΟΡΓΑΝΙΣΜΟΙ</v>
      </c>
      <c r="C24" s="158"/>
      <c r="D24" s="168">
        <f>+ΘΕΜΑΤΑ!F10</f>
        <v>60000</v>
      </c>
      <c r="E24" s="165"/>
      <c r="F24" s="166"/>
      <c r="G24" s="215"/>
      <c r="H24" s="220"/>
    </row>
    <row r="25" spans="1:8">
      <c r="A25" s="170" t="str">
        <f>ΘΕΜΑΤΑ!D11</f>
        <v>57.02</v>
      </c>
      <c r="B25" s="160" t="str">
        <f>ΘΕΜΑΤΑ!E11</f>
        <v>ΠΡΟΒΛΕΨΕΙΣ</v>
      </c>
      <c r="C25" s="158"/>
      <c r="D25" s="168">
        <f>+ΘΕΜΑΤΑ!F11</f>
        <v>40000</v>
      </c>
      <c r="E25" s="165"/>
      <c r="F25" s="166"/>
      <c r="G25" s="215"/>
      <c r="H25" s="220"/>
    </row>
    <row r="26" spans="1:8">
      <c r="A26" s="167" t="str">
        <f>+ΘΕΜΑΤΑ!D12</f>
        <v>60.01</v>
      </c>
      <c r="B26" s="159" t="str">
        <f>+ΘΕΜΑΤΑ!E12</f>
        <v>ΑΜΟΙΒΕΣ ΠΡΟΣΩΠΙΚΟΥ</v>
      </c>
      <c r="C26" s="158">
        <f>+ΘΕΜΑΤΑ!F12</f>
        <v>650000</v>
      </c>
      <c r="D26" s="168"/>
      <c r="E26" s="163"/>
      <c r="F26" s="164"/>
      <c r="G26" s="165"/>
      <c r="H26" s="164"/>
    </row>
    <row r="27" spans="1:8">
      <c r="A27" s="167" t="str">
        <f>+ΘΕΜΑΤΑ!D13</f>
        <v>60.02</v>
      </c>
      <c r="B27" s="159" t="str">
        <f>+ΘΕΜΑΤΑ!E13</f>
        <v>ΕΡΓΟΔΟΤΙΚΕΣ ΕΙΣΦΟΡΕΣ</v>
      </c>
      <c r="C27" s="158">
        <f>+ΘΕΜΑΤΑ!F13</f>
        <v>150000</v>
      </c>
      <c r="D27" s="168"/>
      <c r="E27" s="163"/>
      <c r="F27" s="164"/>
      <c r="G27" s="165"/>
      <c r="H27" s="164"/>
    </row>
    <row r="28" spans="1:8">
      <c r="A28" s="167" t="str">
        <f>+ΘΕΜΑΤΑ!D14</f>
        <v>64.01</v>
      </c>
      <c r="B28" s="159" t="str">
        <f>+ΘΕΜΑΤΑ!E14</f>
        <v>ΑΜΟΙΒΕΣ ΤΡΙΤΩΝ</v>
      </c>
      <c r="C28" s="158">
        <f>+ΘΕΜΑΤΑ!F14</f>
        <v>140000</v>
      </c>
      <c r="D28" s="168"/>
      <c r="E28" s="163"/>
      <c r="F28" s="164"/>
      <c r="G28" s="165"/>
      <c r="H28" s="164"/>
    </row>
    <row r="29" spans="1:8">
      <c r="A29" s="167" t="str">
        <f>+ΘΕΜΑΤΑ!D15</f>
        <v>64.02</v>
      </c>
      <c r="B29" s="159" t="str">
        <f>+ΘΕΜΑΤΑ!E15</f>
        <v>ΕΝΕΡΓΕΙΑ-ΔΕΗ</v>
      </c>
      <c r="C29" s="158">
        <f>+ΘΕΜΑΤΑ!F15</f>
        <v>50000</v>
      </c>
      <c r="D29" s="168"/>
      <c r="E29" s="163"/>
      <c r="F29" s="164"/>
      <c r="G29" s="165"/>
      <c r="H29" s="164"/>
    </row>
    <row r="30" spans="1:8">
      <c r="A30" s="167" t="str">
        <f>+ΘΕΜΑΤΑ!D16</f>
        <v>64.07</v>
      </c>
      <c r="B30" s="159" t="str">
        <f>+ΘΕΜΑΤΑ!E16</f>
        <v>ΕΞΟΔΑ ΜΕΤΑΦΟΡΩΝ</v>
      </c>
      <c r="C30" s="158">
        <f>+ΘΕΜΑΤΑ!F16</f>
        <v>120000</v>
      </c>
      <c r="D30" s="168"/>
      <c r="E30" s="163"/>
      <c r="F30" s="164"/>
      <c r="G30" s="165"/>
      <c r="H30" s="164"/>
    </row>
    <row r="31" spans="1:8">
      <c r="A31" s="167" t="str">
        <f>+ΘΕΜΑΤΑ!D17</f>
        <v>64.10</v>
      </c>
      <c r="B31" s="159" t="str">
        <f>+ΘΕΜΑΤΑ!E17</f>
        <v>ΕΞΟΔΑ ΠΡΟΒΟΛΗΣ &amp; ΔΙΑΦΗΜΙΣΗΣ</v>
      </c>
      <c r="C31" s="158">
        <f>+ΘΕΜΑΤΑ!F17</f>
        <v>130000</v>
      </c>
      <c r="D31" s="168"/>
      <c r="E31" s="163"/>
      <c r="F31" s="164"/>
      <c r="G31" s="165"/>
      <c r="H31" s="164"/>
    </row>
    <row r="32" spans="1:8">
      <c r="A32" s="167" t="str">
        <f>+ΘΕΜΑΤΑ!D18</f>
        <v>64.12</v>
      </c>
      <c r="B32" s="159" t="str">
        <f>+ΘΕΜΑΤΑ!E18</f>
        <v>ΔΙΑΦΟΡΑ ΕΞΟΔΑ</v>
      </c>
      <c r="C32" s="158">
        <f>+ΘΕΜΑΤΑ!F18</f>
        <v>200000</v>
      </c>
      <c r="D32" s="168"/>
      <c r="E32" s="163"/>
      <c r="F32" s="164"/>
      <c r="G32" s="165"/>
      <c r="H32" s="164"/>
    </row>
    <row r="33" spans="1:8">
      <c r="A33" s="167" t="str">
        <f>+ΘΕΜΑΤΑ!D19</f>
        <v>65.01</v>
      </c>
      <c r="B33" s="159" t="str">
        <f>+ΘΕΜΑΤΑ!E19</f>
        <v>ΤΟΚΟΙ ΕΞΟΔΑ</v>
      </c>
      <c r="C33" s="158">
        <f>+ΘΕΜΑΤΑ!F19</f>
        <v>60000</v>
      </c>
      <c r="D33" s="168"/>
      <c r="E33" s="163"/>
      <c r="F33" s="164"/>
      <c r="G33" s="165"/>
      <c r="H33" s="164"/>
    </row>
    <row r="34" spans="1:8">
      <c r="A34" s="167" t="str">
        <f>+ΘΕΜΑΤΑ!D20</f>
        <v>70.01</v>
      </c>
      <c r="B34" s="159" t="str">
        <f>+ΘΕΜΑΤΑ!E20</f>
        <v>ΠΩΛΗΣΕΙΣ ΕΜΠΟΡΕΥΜΑΤΩΝ</v>
      </c>
      <c r="C34" s="158"/>
      <c r="D34" s="168">
        <f>+ΘΕΜΑΤΑ!F20</f>
        <v>3500000</v>
      </c>
      <c r="E34" s="165"/>
      <c r="F34" s="166"/>
      <c r="G34" s="165"/>
      <c r="H34" s="164"/>
    </row>
    <row r="35" spans="1:8">
      <c r="A35" s="167" t="str">
        <f>+ΘΕΜΑΤΑ!D21</f>
        <v>72.04</v>
      </c>
      <c r="B35" s="159" t="str">
        <f>+ΘΕΜΑΤΑ!E21</f>
        <v>ΤΟΚΟΙ ΠΙΣΤΩΤΙΚΟΙ</v>
      </c>
      <c r="C35" s="158"/>
      <c r="D35" s="168">
        <f>+ΘΕΜΑΤΑ!F21</f>
        <v>10000</v>
      </c>
      <c r="E35" s="165"/>
      <c r="F35" s="166"/>
      <c r="G35" s="165"/>
      <c r="H35" s="164"/>
    </row>
    <row r="36" spans="1:8">
      <c r="A36" s="167" t="str">
        <f>'ΙΣΟΖΥΓΙΟ ΠΡΟΣΗΡΜΟΣΜΕΝΟ'!A35</f>
        <v>66.02</v>
      </c>
      <c r="B36" s="159" t="s">
        <v>237</v>
      </c>
      <c r="C36" s="158"/>
      <c r="D36" s="168"/>
      <c r="E36" s="216"/>
      <c r="F36" s="164"/>
      <c r="G36" s="165"/>
      <c r="H36" s="164"/>
    </row>
    <row r="37" spans="1:8">
      <c r="A37" s="167" t="str">
        <f>'ΙΣΟΖΥΓΙΟ ΠΡΟΣΗΡΜΟΣΜΕΝΟ'!A36</f>
        <v>66.05</v>
      </c>
      <c r="B37" s="159" t="s">
        <v>238</v>
      </c>
      <c r="C37" s="158"/>
      <c r="D37" s="168"/>
      <c r="E37" s="216"/>
      <c r="F37" s="164"/>
      <c r="G37" s="165"/>
      <c r="H37" s="164"/>
    </row>
    <row r="38" spans="1:8">
      <c r="A38" s="171" t="s">
        <v>266</v>
      </c>
      <c r="B38" s="172" t="s">
        <v>271</v>
      </c>
      <c r="C38" s="173"/>
      <c r="D38" s="174"/>
      <c r="E38" s="217"/>
      <c r="F38" s="176"/>
      <c r="G38" s="175"/>
      <c r="H38" s="176"/>
    </row>
    <row r="39" spans="1:8">
      <c r="A39" s="171" t="s">
        <v>267</v>
      </c>
      <c r="B39" s="172" t="s">
        <v>272</v>
      </c>
      <c r="C39" s="173"/>
      <c r="D39" s="174"/>
      <c r="E39" s="217"/>
      <c r="F39" s="176"/>
      <c r="G39" s="175"/>
      <c r="H39" s="176"/>
    </row>
    <row r="40" spans="1:8">
      <c r="A40" s="171" t="s">
        <v>268</v>
      </c>
      <c r="B40" s="172" t="s">
        <v>273</v>
      </c>
      <c r="C40" s="173"/>
      <c r="D40" s="174"/>
      <c r="E40" s="217"/>
      <c r="F40" s="176"/>
      <c r="G40" s="175"/>
      <c r="H40" s="176"/>
    </row>
    <row r="41" spans="1:8">
      <c r="A41" s="171" t="s">
        <v>269</v>
      </c>
      <c r="B41" s="172" t="s">
        <v>275</v>
      </c>
      <c r="C41" s="173"/>
      <c r="D41" s="174"/>
      <c r="E41" s="217"/>
      <c r="F41" s="176"/>
      <c r="G41" s="175"/>
      <c r="H41" s="176"/>
    </row>
    <row r="42" spans="1:8">
      <c r="A42" s="171" t="s">
        <v>270</v>
      </c>
      <c r="B42" s="172" t="s">
        <v>274</v>
      </c>
      <c r="C42" s="173"/>
      <c r="D42" s="174"/>
      <c r="E42" s="217"/>
      <c r="F42" s="176"/>
      <c r="G42" s="175"/>
      <c r="H42" s="176"/>
    </row>
    <row r="43" spans="1:8">
      <c r="A43" s="171" t="s">
        <v>307</v>
      </c>
      <c r="B43" s="172" t="s">
        <v>308</v>
      </c>
      <c r="C43" s="173"/>
      <c r="D43" s="174"/>
      <c r="E43" s="217"/>
      <c r="F43" s="176"/>
      <c r="G43" s="175"/>
      <c r="H43" s="176"/>
    </row>
    <row r="44" spans="1:8" ht="17" thickBot="1">
      <c r="A44" s="171" t="str">
        <f>'ΙΣΟΖΥΓΙΟ ΠΡΟΣΗΡΜΟΣΜΕΝΟ'!A37</f>
        <v>80.00</v>
      </c>
      <c r="B44" s="172" t="s">
        <v>239</v>
      </c>
      <c r="C44" s="173"/>
      <c r="D44" s="174"/>
      <c r="E44" s="217"/>
      <c r="F44" s="176"/>
      <c r="G44" s="175"/>
      <c r="H44" s="176"/>
    </row>
    <row r="45" spans="1:8" ht="17" thickBot="1">
      <c r="A45" s="177"/>
      <c r="B45" s="178" t="s">
        <v>241</v>
      </c>
      <c r="C45" s="179">
        <f>SUM(C4:C37)</f>
        <v>7000000</v>
      </c>
      <c r="D45" s="180">
        <f>SUM(D4:D37)</f>
        <v>7000000</v>
      </c>
      <c r="E45" s="218"/>
      <c r="F45" s="218"/>
      <c r="G45" s="218"/>
      <c r="H45" s="218"/>
    </row>
    <row r="46" spans="1:8">
      <c r="F46" s="219"/>
      <c r="H46" s="219"/>
    </row>
  </sheetData>
  <mergeCells count="5">
    <mergeCell ref="A1:H1"/>
    <mergeCell ref="A3:B3"/>
    <mergeCell ref="A2:D2"/>
    <mergeCell ref="E2:F2"/>
    <mergeCell ref="G2:H2"/>
  </mergeCells>
  <printOptions verticalCentered="1"/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3872-A0AF-4F91-A836-3B766DFE74E9}">
  <sheetPr>
    <tabColor theme="6" tint="0.39997558519241921"/>
    <pageSetUpPr fitToPage="1"/>
  </sheetPr>
  <dimension ref="A2:F88"/>
  <sheetViews>
    <sheetView zoomScale="170" zoomScaleNormal="170" workbookViewId="0">
      <selection activeCell="A2" sqref="A2:E88"/>
    </sheetView>
  </sheetViews>
  <sheetFormatPr baseColWidth="10" defaultColWidth="8.6640625" defaultRowHeight="16"/>
  <cols>
    <col min="1" max="1" width="8.6640625" style="46"/>
    <col min="2" max="2" width="25.83203125" style="46" customWidth="1"/>
    <col min="3" max="3" width="23.1640625" style="46" customWidth="1"/>
    <col min="4" max="4" width="16.1640625" style="86" customWidth="1"/>
    <col min="5" max="5" width="18" style="86" customWidth="1"/>
    <col min="6" max="6" width="17.1640625" style="46" bestFit="1" customWidth="1"/>
    <col min="7" max="16384" width="8.6640625" style="46"/>
  </cols>
  <sheetData>
    <row r="2" spans="1:5">
      <c r="A2" s="244" t="s">
        <v>44</v>
      </c>
      <c r="B2" s="244"/>
      <c r="C2" s="244"/>
      <c r="D2" s="244"/>
      <c r="E2" s="244"/>
    </row>
    <row r="3" spans="1:5">
      <c r="A3" s="87" t="s">
        <v>40</v>
      </c>
      <c r="B3" s="244" t="s">
        <v>41</v>
      </c>
      <c r="C3" s="244"/>
      <c r="D3" s="88" t="s">
        <v>42</v>
      </c>
      <c r="E3" s="88" t="s">
        <v>43</v>
      </c>
    </row>
    <row r="4" spans="1:5">
      <c r="A4" s="75"/>
      <c r="B4" s="75"/>
      <c r="C4" s="75"/>
      <c r="D4" s="76"/>
      <c r="E4" s="76"/>
    </row>
    <row r="5" spans="1:5">
      <c r="A5" s="75"/>
      <c r="B5" s="75"/>
      <c r="C5" s="75"/>
      <c r="D5" s="76"/>
      <c r="E5" s="76"/>
    </row>
    <row r="6" spans="1:5">
      <c r="A6" s="75"/>
      <c r="B6" s="75"/>
      <c r="C6" s="75"/>
      <c r="D6" s="76"/>
      <c r="E6" s="76"/>
    </row>
    <row r="7" spans="1:5">
      <c r="A7" s="225"/>
      <c r="B7" s="226" t="s">
        <v>303</v>
      </c>
      <c r="C7" s="225"/>
      <c r="D7" s="227"/>
      <c r="E7" s="227"/>
    </row>
    <row r="8" spans="1:5">
      <c r="A8" s="75"/>
      <c r="B8" s="75"/>
      <c r="C8" s="75"/>
      <c r="D8" s="76"/>
      <c r="E8" s="76"/>
    </row>
    <row r="9" spans="1:5">
      <c r="A9" s="75"/>
      <c r="B9" s="75"/>
      <c r="C9" s="75"/>
      <c r="D9" s="76"/>
      <c r="E9" s="76"/>
    </row>
    <row r="10" spans="1:5">
      <c r="A10" s="75"/>
      <c r="B10" s="75"/>
      <c r="C10" s="75"/>
      <c r="D10" s="76"/>
      <c r="E10" s="76"/>
    </row>
    <row r="11" spans="1:5">
      <c r="A11" s="225"/>
      <c r="B11" s="226" t="s">
        <v>304</v>
      </c>
      <c r="C11" s="225"/>
      <c r="D11" s="227"/>
      <c r="E11" s="227"/>
    </row>
    <row r="12" spans="1:5">
      <c r="A12" s="75"/>
      <c r="B12" s="75"/>
      <c r="C12" s="75"/>
      <c r="D12" s="76"/>
      <c r="E12" s="76"/>
    </row>
    <row r="13" spans="1:5">
      <c r="A13" s="75"/>
      <c r="B13" s="75"/>
      <c r="C13" s="75"/>
      <c r="D13" s="76"/>
      <c r="E13" s="76"/>
    </row>
    <row r="14" spans="1:5">
      <c r="A14" s="225"/>
      <c r="B14" s="226" t="s">
        <v>305</v>
      </c>
      <c r="C14" s="225"/>
      <c r="D14" s="227"/>
      <c r="E14" s="227"/>
    </row>
    <row r="15" spans="1:5">
      <c r="A15" s="75"/>
      <c r="B15" s="75"/>
      <c r="C15" s="75"/>
      <c r="D15" s="76"/>
      <c r="E15" s="76"/>
    </row>
    <row r="16" spans="1:5">
      <c r="A16" s="75"/>
      <c r="B16" s="75"/>
      <c r="C16" s="75"/>
      <c r="D16" s="76"/>
      <c r="E16" s="76"/>
    </row>
    <row r="17" spans="1:5">
      <c r="A17" s="225"/>
      <c r="B17" s="226" t="s">
        <v>306</v>
      </c>
      <c r="C17" s="225"/>
      <c r="D17" s="227"/>
      <c r="E17" s="227"/>
    </row>
    <row r="18" spans="1:5">
      <c r="A18" s="75"/>
      <c r="B18" s="75"/>
      <c r="C18" s="75"/>
      <c r="D18" s="76"/>
      <c r="E18" s="75"/>
    </row>
    <row r="19" spans="1:5">
      <c r="A19" s="75"/>
      <c r="B19" s="75"/>
      <c r="C19" s="75"/>
      <c r="D19" s="76"/>
      <c r="E19" s="75"/>
    </row>
    <row r="20" spans="1:5">
      <c r="A20" s="75"/>
      <c r="B20" s="228"/>
      <c r="C20" s="75"/>
      <c r="D20" s="75"/>
      <c r="E20" s="76"/>
    </row>
    <row r="21" spans="1:5">
      <c r="A21" s="75"/>
      <c r="B21" s="228"/>
      <c r="C21" s="75"/>
      <c r="D21" s="75"/>
      <c r="E21" s="76"/>
    </row>
    <row r="22" spans="1:5">
      <c r="A22" s="75"/>
      <c r="B22" s="228"/>
      <c r="C22" s="75"/>
      <c r="D22" s="75"/>
      <c r="E22" s="76"/>
    </row>
    <row r="23" spans="1:5">
      <c r="A23" s="225"/>
      <c r="B23" s="226" t="str">
        <f>ΥΠΟΛΟΓΙΣΜΟΙ!A33</f>
        <v>3. Μισθοδοσία</v>
      </c>
      <c r="C23" s="225"/>
      <c r="D23" s="227"/>
      <c r="E23" s="227"/>
    </row>
    <row r="24" spans="1:5">
      <c r="A24" s="75"/>
      <c r="B24" s="75"/>
      <c r="C24" s="75"/>
      <c r="D24" s="76"/>
      <c r="E24" s="75"/>
    </row>
    <row r="25" spans="1:5">
      <c r="A25" s="75"/>
      <c r="B25" s="228"/>
      <c r="C25" s="75"/>
      <c r="D25" s="75"/>
      <c r="E25" s="76"/>
    </row>
    <row r="26" spans="1:5">
      <c r="A26" s="225"/>
      <c r="B26" s="226" t="str">
        <f>ΥΠΟΛΟΓΙΣΜΟΙ!A39</f>
        <v>4. Λογισμός τόκων επί δανείου</v>
      </c>
      <c r="C26" s="225"/>
      <c r="D26" s="227"/>
      <c r="E26" s="227"/>
    </row>
    <row r="27" spans="1:5">
      <c r="A27" s="75"/>
      <c r="B27" s="75"/>
      <c r="C27" s="75"/>
      <c r="D27" s="76"/>
      <c r="E27" s="75"/>
    </row>
    <row r="28" spans="1:5">
      <c r="A28" s="75"/>
      <c r="B28" s="229"/>
      <c r="C28" s="75"/>
      <c r="D28" s="75"/>
      <c r="E28" s="76"/>
    </row>
    <row r="29" spans="1:5">
      <c r="A29" s="225"/>
      <c r="B29" s="226" t="str">
        <f>ΥΠΟΛΟΓΙΣΜΟΙ!A41</f>
        <v>5. έξοδα χρήσεως δεδουλευμένα</v>
      </c>
      <c r="C29" s="225"/>
      <c r="D29" s="227"/>
      <c r="E29" s="227"/>
    </row>
    <row r="30" spans="1:5">
      <c r="A30" s="75"/>
      <c r="B30" s="75"/>
      <c r="C30" s="75"/>
      <c r="D30" s="230"/>
      <c r="E30" s="75"/>
    </row>
    <row r="31" spans="1:5">
      <c r="A31" s="75"/>
      <c r="B31" s="228"/>
      <c r="C31" s="75"/>
      <c r="D31" s="75"/>
      <c r="E31" s="230"/>
    </row>
    <row r="32" spans="1:5">
      <c r="A32" s="75"/>
      <c r="B32" s="228"/>
      <c r="C32" s="75"/>
      <c r="D32" s="75"/>
      <c r="E32" s="230"/>
    </row>
    <row r="33" spans="1:5">
      <c r="A33" s="75"/>
      <c r="B33" s="228"/>
      <c r="C33" s="75"/>
      <c r="D33" s="75"/>
      <c r="E33" s="230"/>
    </row>
    <row r="34" spans="1:5">
      <c r="A34" s="225"/>
      <c r="B34" s="226" t="str">
        <f>ΥΠΟΛΟΓΙΣΜΟΙ!A50</f>
        <v>6.Έσοδα επομένων χρήσεων</v>
      </c>
      <c r="C34" s="225"/>
      <c r="D34" s="227"/>
      <c r="E34" s="227"/>
    </row>
    <row r="35" spans="1:5">
      <c r="A35" s="75"/>
      <c r="B35" s="75"/>
      <c r="C35" s="75"/>
      <c r="D35" s="230"/>
      <c r="E35" s="75"/>
    </row>
    <row r="36" spans="1:5">
      <c r="A36" s="75"/>
      <c r="B36" s="75"/>
      <c r="C36" s="75"/>
      <c r="D36" s="230"/>
      <c r="E36" s="75"/>
    </row>
    <row r="37" spans="1:5">
      <c r="A37" s="75"/>
      <c r="B37" s="75"/>
      <c r="C37" s="75"/>
      <c r="D37" s="230"/>
      <c r="E37" s="75"/>
    </row>
    <row r="38" spans="1:5">
      <c r="A38" s="75"/>
      <c r="B38" s="228"/>
      <c r="C38" s="75"/>
      <c r="D38" s="75"/>
      <c r="E38" s="230"/>
    </row>
    <row r="39" spans="1:5">
      <c r="A39" s="225"/>
      <c r="B39" s="226" t="str">
        <f>ΥΠΟΛΟΓΙΣΜΟΙ!A61</f>
        <v>7. Έξοδα επομένων χρήσεων</v>
      </c>
      <c r="C39" s="225"/>
      <c r="D39" s="227"/>
      <c r="E39" s="227"/>
    </row>
    <row r="40" spans="1:5">
      <c r="A40" s="75"/>
      <c r="B40" s="75"/>
      <c r="C40" s="75"/>
      <c r="D40" s="230"/>
      <c r="E40" s="75"/>
    </row>
    <row r="41" spans="1:5">
      <c r="A41" s="75"/>
      <c r="B41" s="228"/>
      <c r="C41" s="75"/>
      <c r="D41" s="75"/>
      <c r="E41" s="230"/>
    </row>
    <row r="42" spans="1:5">
      <c r="A42" s="225"/>
      <c r="B42" s="226" t="str">
        <f>ΥΠΟΛΟΓΙΣΜΟΙ!A72</f>
        <v>8. έσοδα χρήσεως δεδουμευμένα</v>
      </c>
      <c r="C42" s="225"/>
      <c r="D42" s="227"/>
      <c r="E42" s="227"/>
    </row>
    <row r="43" spans="1:5">
      <c r="A43" s="75"/>
      <c r="B43" s="75"/>
      <c r="C43" s="75"/>
      <c r="D43" s="230"/>
      <c r="E43" s="75"/>
    </row>
    <row r="44" spans="1:5">
      <c r="A44" s="75"/>
      <c r="B44" s="228"/>
      <c r="C44" s="75"/>
      <c r="D44" s="75"/>
      <c r="E44" s="230"/>
    </row>
    <row r="45" spans="1:5">
      <c r="A45" s="225"/>
      <c r="B45" s="226" t="str">
        <f>ΥΠΟΛΟΓΙΣΜΟΙ!A82</f>
        <v>Νέοι επισφαλείς</v>
      </c>
      <c r="C45" s="225"/>
      <c r="D45" s="227"/>
      <c r="E45" s="227"/>
    </row>
    <row r="46" spans="1:5">
      <c r="A46" s="75"/>
      <c r="B46" s="75"/>
      <c r="C46" s="75"/>
      <c r="D46" s="230"/>
      <c r="E46" s="75"/>
    </row>
    <row r="47" spans="1:5">
      <c r="A47" s="75"/>
      <c r="B47" s="231"/>
      <c r="C47" s="75"/>
      <c r="D47" s="75"/>
      <c r="E47" s="230"/>
    </row>
    <row r="48" spans="1:5">
      <c r="A48" s="225"/>
      <c r="B48" s="226" t="str">
        <f>ΥΠΟΛΟΓΙΣΜΟΙ!A85</f>
        <v>Απαιτούμενες νέες προβλέψεις</v>
      </c>
      <c r="C48" s="225"/>
      <c r="D48" s="227"/>
      <c r="E48" s="227"/>
    </row>
    <row r="49" spans="1:6">
      <c r="A49" s="75"/>
      <c r="B49" s="232"/>
      <c r="C49" s="75"/>
      <c r="D49" s="230"/>
      <c r="E49" s="75"/>
    </row>
    <row r="50" spans="1:6">
      <c r="A50" s="75"/>
      <c r="B50" s="228"/>
      <c r="C50" s="75"/>
      <c r="D50" s="75"/>
      <c r="E50" s="230"/>
    </row>
    <row r="51" spans="1:6">
      <c r="A51" s="225"/>
      <c r="B51" s="226" t="str">
        <f>ΥΠΟΛΟΓΙΣΜΟΙ!A86</f>
        <v>Διαγραφή επισφαλών από προβλέψεις</v>
      </c>
      <c r="C51" s="225"/>
      <c r="D51" s="227"/>
      <c r="E51" s="227"/>
    </row>
    <row r="52" spans="1:6">
      <c r="A52" s="225"/>
      <c r="B52" s="226" t="str">
        <f>ΥΠΟΛΟΓΙΣΜΟΙ!A81</f>
        <v>9. Προβλέψεις για επισφαλείς πελάτες</v>
      </c>
      <c r="C52" s="225"/>
      <c r="D52" s="227"/>
      <c r="E52" s="227"/>
    </row>
    <row r="53" spans="1:6">
      <c r="A53" s="75"/>
      <c r="B53" s="75"/>
      <c r="C53" s="75"/>
      <c r="D53" s="76"/>
      <c r="E53" s="76"/>
    </row>
    <row r="54" spans="1:6">
      <c r="A54" s="75"/>
      <c r="B54" s="75"/>
      <c r="C54" s="75"/>
      <c r="D54" s="76"/>
      <c r="E54" s="76"/>
    </row>
    <row r="55" spans="1:6">
      <c r="A55" s="75"/>
      <c r="B55" s="75"/>
      <c r="C55" s="75"/>
      <c r="D55" s="76"/>
      <c r="E55" s="76"/>
    </row>
    <row r="56" spans="1:6">
      <c r="A56" s="225"/>
      <c r="B56" s="226" t="s">
        <v>225</v>
      </c>
      <c r="C56" s="225"/>
      <c r="D56" s="227"/>
      <c r="E56" s="227"/>
    </row>
    <row r="57" spans="1:6">
      <c r="A57" s="75"/>
      <c r="B57" s="75" t="str">
        <f>+ΚΑΘΟΛΙΚΟ!A8</f>
        <v>20.01</v>
      </c>
      <c r="C57" s="75"/>
      <c r="D57" s="76"/>
      <c r="E57" s="76"/>
    </row>
    <row r="58" spans="1:6">
      <c r="A58" s="80"/>
      <c r="B58" s="80"/>
      <c r="C58" s="80" t="str">
        <f>+ΚΑΘΟΛΙΚΟ!A56</f>
        <v>80.00</v>
      </c>
      <c r="D58" s="81"/>
      <c r="E58" s="81"/>
    </row>
    <row r="59" spans="1:6" ht="85">
      <c r="A59" s="225"/>
      <c r="B59" s="226" t="s">
        <v>226</v>
      </c>
      <c r="C59" s="225"/>
      <c r="D59" s="227"/>
      <c r="E59" s="227"/>
      <c r="F59" s="89" t="s">
        <v>224</v>
      </c>
    </row>
    <row r="60" spans="1:6">
      <c r="A60" s="75"/>
      <c r="B60" s="75" t="str">
        <f>+ΚΑΘΟΛΙΚΟ!D56</f>
        <v>80.01</v>
      </c>
      <c r="C60" s="75"/>
      <c r="D60" s="76"/>
      <c r="E60" s="76"/>
    </row>
    <row r="61" spans="1:6">
      <c r="A61" s="75"/>
      <c r="B61" s="75"/>
      <c r="C61" s="75" t="str">
        <f>+ΚΑΘΟΛΙΚΟ!A56</f>
        <v>80.00</v>
      </c>
      <c r="D61" s="76"/>
      <c r="E61" s="76"/>
    </row>
    <row r="62" spans="1:6">
      <c r="A62" s="75"/>
      <c r="B62" s="75" t="s">
        <v>67</v>
      </c>
      <c r="C62" s="75"/>
      <c r="D62" s="76"/>
      <c r="E62" s="76"/>
    </row>
    <row r="63" spans="1:6">
      <c r="A63" s="75"/>
      <c r="B63" s="75" t="str">
        <f>+ΚΑΘΟΛΙΚΟ!A43</f>
        <v>70.01</v>
      </c>
      <c r="C63" s="75"/>
      <c r="D63" s="76"/>
      <c r="E63" s="76"/>
    </row>
    <row r="64" spans="1:6">
      <c r="A64" s="75"/>
      <c r="B64" s="75"/>
      <c r="C64" s="75" t="str">
        <f>+ΚΑΘΟΛΙΚΟ!D56</f>
        <v>80.01</v>
      </c>
      <c r="D64" s="76"/>
      <c r="E64" s="76"/>
    </row>
    <row r="65" spans="1:5">
      <c r="A65" s="75"/>
      <c r="B65" s="75" t="s">
        <v>68</v>
      </c>
      <c r="C65" s="75"/>
      <c r="D65" s="76"/>
      <c r="E65" s="76"/>
    </row>
    <row r="66" spans="1:5">
      <c r="A66" s="75"/>
      <c r="B66" s="75" t="str">
        <f>+ΚΑΘΟΛΙΚΟ!D56</f>
        <v>80.01</v>
      </c>
      <c r="C66" s="75"/>
      <c r="D66" s="76"/>
      <c r="E66" s="76"/>
    </row>
    <row r="67" spans="1:5">
      <c r="A67" s="75"/>
      <c r="B67" s="75"/>
      <c r="C67" s="75" t="str">
        <f>+ΚΑΘΟΛΙΚΟ!G56</f>
        <v>80.99</v>
      </c>
      <c r="D67" s="76"/>
      <c r="E67" s="76"/>
    </row>
    <row r="68" spans="1:5">
      <c r="A68" s="75"/>
      <c r="B68" s="75" t="s">
        <v>81</v>
      </c>
      <c r="C68" s="75"/>
      <c r="D68" s="76"/>
      <c r="E68" s="76"/>
    </row>
    <row r="69" spans="1:5">
      <c r="A69" s="75"/>
      <c r="B69" s="75" t="str">
        <f>ΚΑΘΟΛΙΚΟ!M43</f>
        <v>70.07</v>
      </c>
      <c r="C69" s="75"/>
      <c r="D69" s="76"/>
      <c r="E69" s="76"/>
    </row>
    <row r="70" spans="1:5">
      <c r="A70" s="75"/>
      <c r="B70" s="75" t="str">
        <f>ΚΑΘΟΛΙΚΟ!D43</f>
        <v>72.04</v>
      </c>
      <c r="C70" s="75"/>
      <c r="D70" s="76"/>
      <c r="E70" s="76"/>
    </row>
    <row r="71" spans="1:5">
      <c r="A71" s="75"/>
      <c r="B71" s="75"/>
      <c r="C71" s="75" t="str">
        <f>+ΚΑΘΟΛΙΚΟ!G56</f>
        <v>80.99</v>
      </c>
      <c r="D71" s="76"/>
      <c r="E71" s="76"/>
    </row>
    <row r="72" spans="1:5">
      <c r="A72" s="75"/>
      <c r="B72" s="75" t="s">
        <v>80</v>
      </c>
      <c r="C72" s="75"/>
      <c r="D72" s="76"/>
      <c r="E72" s="76"/>
    </row>
    <row r="73" spans="1:5">
      <c r="A73" s="75"/>
      <c r="B73" s="75" t="str">
        <f>+ΚΑΘΟΛΙΚΟ!G56</f>
        <v>80.99</v>
      </c>
      <c r="C73" s="75"/>
      <c r="D73" s="76"/>
      <c r="E73" s="76"/>
    </row>
    <row r="74" spans="1:5">
      <c r="A74" s="75"/>
      <c r="B74" s="75"/>
      <c r="C74" s="75" t="str">
        <f>+ΚΑΘΟΛΙΚΟ!G27</f>
        <v>60.01</v>
      </c>
      <c r="D74" s="76"/>
      <c r="E74" s="76"/>
    </row>
    <row r="75" spans="1:5">
      <c r="A75" s="75"/>
      <c r="B75" s="75"/>
      <c r="C75" s="75" t="str">
        <f>+ΚΑΘΟΛΙΚΟ!J27</f>
        <v>60.02</v>
      </c>
      <c r="D75" s="76"/>
      <c r="E75" s="76"/>
    </row>
    <row r="76" spans="1:5">
      <c r="A76" s="75"/>
      <c r="B76" s="75"/>
      <c r="C76" s="75" t="str">
        <f>+ΚΑΘΟΛΙΚΟ!M27</f>
        <v>64.01</v>
      </c>
      <c r="D76" s="76"/>
      <c r="E76" s="76"/>
    </row>
    <row r="77" spans="1:5">
      <c r="A77" s="75"/>
      <c r="B77" s="75"/>
      <c r="C77" s="75" t="str">
        <f>+ΚΑΘΟΛΙΚΟ!A34</f>
        <v>64.02</v>
      </c>
      <c r="D77" s="76"/>
      <c r="E77" s="76"/>
    </row>
    <row r="78" spans="1:5">
      <c r="A78" s="75"/>
      <c r="B78" s="75"/>
      <c r="C78" s="75" t="str">
        <f>+ΚΑΘΟΛΙΚΟ!D34</f>
        <v>64.07</v>
      </c>
      <c r="D78" s="76"/>
      <c r="E78" s="76"/>
    </row>
    <row r="79" spans="1:5">
      <c r="A79" s="75"/>
      <c r="B79" s="75"/>
      <c r="C79" s="75" t="str">
        <f>+ΚΑΘΟΛΙΚΟ!G34</f>
        <v>64.10</v>
      </c>
      <c r="D79" s="76"/>
      <c r="E79" s="76"/>
    </row>
    <row r="80" spans="1:5">
      <c r="A80" s="75"/>
      <c r="B80" s="75"/>
      <c r="C80" s="75" t="str">
        <f>+ΚΑΘΟΛΙΚΟ!J34</f>
        <v>64.12</v>
      </c>
      <c r="D80" s="76"/>
      <c r="E80" s="76"/>
    </row>
    <row r="81" spans="1:5">
      <c r="A81" s="75"/>
      <c r="B81" s="75"/>
      <c r="C81" s="75" t="str">
        <f>+ΚΑΘΟΛΙΚΟ!M34</f>
        <v>65.01</v>
      </c>
      <c r="D81" s="76"/>
      <c r="E81" s="76"/>
    </row>
    <row r="82" spans="1:5">
      <c r="A82" s="75"/>
      <c r="B82" s="75"/>
      <c r="C82" s="75" t="str">
        <f>+ΚΑΘΟΛΙΚΟ!G43</f>
        <v>66.02</v>
      </c>
      <c r="D82" s="76"/>
      <c r="E82" s="76"/>
    </row>
    <row r="83" spans="1:5">
      <c r="A83" s="75"/>
      <c r="B83" s="75"/>
      <c r="C83" s="75" t="str">
        <f>+ΚΑΘΟΛΙΚΟ!J43</f>
        <v>66.05</v>
      </c>
      <c r="D83" s="76"/>
      <c r="E83" s="76"/>
    </row>
    <row r="84" spans="1:5">
      <c r="A84" s="75"/>
      <c r="B84" s="75"/>
      <c r="C84" s="75" t="str">
        <f>'ΙΣΟΖΥΓΙΟ ΠΡΟΣΗΡΜΟΣΜΕΝΟ'!A43</f>
        <v>68.00</v>
      </c>
      <c r="D84" s="76"/>
      <c r="E84" s="76"/>
    </row>
    <row r="85" spans="1:5">
      <c r="A85" s="75"/>
      <c r="B85" s="75" t="s">
        <v>79</v>
      </c>
      <c r="C85" s="75"/>
      <c r="D85" s="76"/>
      <c r="E85" s="76"/>
    </row>
    <row r="86" spans="1:5">
      <c r="A86" s="75"/>
      <c r="B86" s="75" t="str">
        <f>+ΚΑΘΟΛΙΚΟ!G56</f>
        <v>80.99</v>
      </c>
      <c r="C86" s="75"/>
      <c r="D86" s="76"/>
      <c r="E86" s="76"/>
    </row>
    <row r="87" spans="1:5">
      <c r="A87" s="75"/>
      <c r="B87" s="75"/>
      <c r="C87" s="232" t="str">
        <f>+ΚΑΘΟΛΙΚΟ!J15</f>
        <v>49.00</v>
      </c>
      <c r="D87" s="76"/>
      <c r="E87" s="76"/>
    </row>
    <row r="88" spans="1:5">
      <c r="A88" s="75"/>
      <c r="B88" s="75" t="s">
        <v>78</v>
      </c>
      <c r="C88" s="75"/>
      <c r="D88" s="76"/>
      <c r="E88" s="76"/>
    </row>
  </sheetData>
  <mergeCells count="2">
    <mergeCell ref="A2:E2"/>
    <mergeCell ref="B3:C3"/>
  </mergeCells>
  <printOptions horizontalCentered="1" verticalCentered="1"/>
  <pageMargins left="0" right="0" top="0" bottom="0" header="0" footer="0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CE63-6ACC-472F-90FF-A905681E2C3F}">
  <sheetPr>
    <tabColor theme="6" tint="0.39997558519241921"/>
    <pageSetUpPr fitToPage="1"/>
  </sheetPr>
  <dimension ref="A1:F82"/>
  <sheetViews>
    <sheetView zoomScale="270" zoomScaleNormal="270" workbookViewId="0">
      <selection sqref="A1:F77"/>
    </sheetView>
  </sheetViews>
  <sheetFormatPr baseColWidth="10" defaultColWidth="11.5" defaultRowHeight="13"/>
  <cols>
    <col min="1" max="1" width="14.6640625" style="190" customWidth="1"/>
    <col min="2" max="6" width="12.6640625" style="190" bestFit="1" customWidth="1"/>
    <col min="7" max="16384" width="11.5" style="190"/>
  </cols>
  <sheetData>
    <row r="1" spans="1:6" ht="17" thickBot="1">
      <c r="A1" s="247" t="s">
        <v>259</v>
      </c>
      <c r="B1" s="248"/>
      <c r="C1" s="248"/>
      <c r="D1" s="248"/>
      <c r="E1" s="248"/>
      <c r="F1" s="248"/>
    </row>
    <row r="2" spans="1:6">
      <c r="A2" s="249" t="str">
        <f>ΘΕΜΑΤΑ!A6</f>
        <v>10.01</v>
      </c>
      <c r="B2" s="250"/>
      <c r="C2" s="249" t="str">
        <f>ΘΕΜΑΤΑ!A7</f>
        <v>12.01</v>
      </c>
      <c r="D2" s="250"/>
      <c r="E2" s="249" t="str">
        <f>+ΘΕΜΑΤΑ!A8</f>
        <v>15.01</v>
      </c>
      <c r="F2" s="250"/>
    </row>
    <row r="3" spans="1:6">
      <c r="A3" s="191">
        <f>+ΘΕΜΑΤΑ!C6</f>
        <v>200000</v>
      </c>
      <c r="B3" s="192"/>
      <c r="C3" s="191">
        <f>+ΘΕΜΑΤΑ!C7</f>
        <v>930000</v>
      </c>
      <c r="D3" s="192"/>
      <c r="E3" s="191">
        <f>+ΘΕΜΑΤΑ!C8</f>
        <v>400000</v>
      </c>
      <c r="F3" s="192"/>
    </row>
    <row r="4" spans="1:6">
      <c r="A4" s="193"/>
      <c r="B4" s="194"/>
      <c r="C4" s="193"/>
      <c r="D4" s="194"/>
      <c r="E4" s="193"/>
      <c r="F4" s="194"/>
    </row>
    <row r="5" spans="1:6" ht="14" thickBot="1">
      <c r="A5" s="195"/>
      <c r="B5" s="194"/>
      <c r="C5" s="195"/>
      <c r="D5" s="194"/>
      <c r="E5" s="195"/>
      <c r="F5" s="194"/>
    </row>
    <row r="6" spans="1:6">
      <c r="A6" s="249" t="str">
        <f>+ΘΕΜΑΤΑ!A9</f>
        <v>12.02</v>
      </c>
      <c r="B6" s="250" t="str">
        <f>+ΘΕΜΑΤΑ!A9</f>
        <v>12.02</v>
      </c>
      <c r="C6" s="249" t="str">
        <f>+ΘΕΜΑΤΑ!A10</f>
        <v>15.02</v>
      </c>
      <c r="D6" s="250"/>
      <c r="E6" s="249" t="str">
        <f>+ΘΕΜΑΤΑ!A11</f>
        <v>20.01</v>
      </c>
      <c r="F6" s="250"/>
    </row>
    <row r="7" spans="1:6">
      <c r="A7" s="191"/>
      <c r="B7" s="192">
        <f>+ΘΕΜΑΤΑ!C9</f>
        <v>500000</v>
      </c>
      <c r="C7" s="191"/>
      <c r="D7" s="192">
        <f>+ΘΕΜΑΤΑ!C10</f>
        <v>220000</v>
      </c>
      <c r="E7" s="191">
        <f>+ΘΕΜΑΤΑ!C11</f>
        <v>400000</v>
      </c>
      <c r="F7" s="196"/>
    </row>
    <row r="8" spans="1:6">
      <c r="A8" s="191"/>
      <c r="B8" s="197"/>
      <c r="C8" s="191"/>
      <c r="D8" s="197"/>
      <c r="E8" s="191"/>
      <c r="F8" s="194"/>
    </row>
    <row r="9" spans="1:6">
      <c r="A9" s="191"/>
      <c r="B9" s="194"/>
      <c r="C9" s="191"/>
      <c r="D9" s="194"/>
      <c r="E9" s="193"/>
      <c r="F9" s="194"/>
    </row>
    <row r="10" spans="1:6">
      <c r="A10" s="191"/>
      <c r="B10" s="198"/>
      <c r="C10" s="191"/>
      <c r="D10" s="198"/>
      <c r="E10" s="195"/>
      <c r="F10" s="194"/>
    </row>
    <row r="11" spans="1:6">
      <c r="A11" s="245" t="str">
        <f>+ΘΕΜΑΤΑ!A12</f>
        <v>20.02</v>
      </c>
      <c r="B11" s="246"/>
      <c r="C11" s="245" t="str">
        <f>+ΘΕΜΑΤΑ!A13</f>
        <v>30.01</v>
      </c>
      <c r="D11" s="246"/>
      <c r="E11" s="245" t="str">
        <f>ΘΕΜΑΤΑ!A14</f>
        <v>30.97</v>
      </c>
      <c r="F11" s="246"/>
    </row>
    <row r="12" spans="1:6">
      <c r="A12" s="191">
        <f>+ΘΕΜΑΤΑ!C12</f>
        <v>2520000</v>
      </c>
      <c r="B12" s="196"/>
      <c r="C12" s="191">
        <f>+ΘΕΜΑΤΑ!C13</f>
        <v>600000</v>
      </c>
      <c r="D12" s="192"/>
      <c r="E12" s="191">
        <f>ΘΕΜΑΤΑ!C14</f>
        <v>80000</v>
      </c>
      <c r="F12" s="192"/>
    </row>
    <row r="13" spans="1:6">
      <c r="A13" s="191"/>
      <c r="B13" s="194"/>
      <c r="C13" s="191"/>
      <c r="D13" s="194"/>
      <c r="E13" s="191"/>
      <c r="F13" s="201"/>
    </row>
    <row r="14" spans="1:6">
      <c r="A14" s="193"/>
      <c r="B14" s="194"/>
      <c r="C14" s="193"/>
      <c r="D14" s="194"/>
      <c r="E14" s="191"/>
      <c r="F14" s="194"/>
    </row>
    <row r="15" spans="1:6">
      <c r="A15" s="195"/>
      <c r="B15" s="194"/>
      <c r="C15" s="195"/>
      <c r="D15" s="194"/>
      <c r="E15" s="195"/>
      <c r="F15" s="194"/>
    </row>
    <row r="16" spans="1:6">
      <c r="A16" s="245" t="str">
        <f>+ΘΕΜΑΤΑ!A15</f>
        <v>31.01</v>
      </c>
      <c r="B16" s="246"/>
      <c r="C16" s="245" t="str">
        <f>+ΘΕΜΑΤΑ!A16</f>
        <v>38.02</v>
      </c>
      <c r="D16" s="246"/>
      <c r="E16" s="245" t="str">
        <f>+ΘΕΜΑΤΑ!A17</f>
        <v>38.01</v>
      </c>
      <c r="F16" s="246"/>
    </row>
    <row r="17" spans="1:6">
      <c r="A17" s="191">
        <f>+ΘΕΜΑΤΑ!C15</f>
        <v>120000</v>
      </c>
      <c r="B17" s="192"/>
      <c r="C17" s="191">
        <f>+ΘΕΜΑΤΑ!C16</f>
        <v>200000</v>
      </c>
      <c r="D17" s="196"/>
      <c r="E17" s="191">
        <f>+ΘΕΜΑΤΑ!C17</f>
        <v>50000</v>
      </c>
      <c r="F17" s="192"/>
    </row>
    <row r="18" spans="1:6">
      <c r="A18" s="191"/>
      <c r="B18" s="194"/>
      <c r="C18" s="202"/>
      <c r="D18" s="194"/>
      <c r="E18" s="191"/>
      <c r="F18" s="194"/>
    </row>
    <row r="19" spans="1:6">
      <c r="A19" s="193"/>
      <c r="B19" s="194"/>
      <c r="C19" s="193"/>
      <c r="D19" s="194"/>
      <c r="E19" s="193"/>
      <c r="F19" s="194"/>
    </row>
    <row r="20" spans="1:6">
      <c r="A20" s="195"/>
      <c r="B20" s="194"/>
      <c r="C20" s="195"/>
      <c r="D20" s="194"/>
      <c r="E20" s="195"/>
      <c r="F20" s="194"/>
    </row>
    <row r="21" spans="1:6">
      <c r="A21" s="245" t="str">
        <f>+ΘΕΜΑΤΑ!A18</f>
        <v>40.00</v>
      </c>
      <c r="B21" s="246"/>
      <c r="C21" s="245" t="str">
        <f>+ΘΕΜΑΤΑ!A19</f>
        <v>49.00</v>
      </c>
      <c r="D21" s="246"/>
      <c r="E21" s="245" t="str">
        <f>+ΘΕΜΑΤΑ!A20</f>
        <v>51.01</v>
      </c>
      <c r="F21" s="246"/>
    </row>
    <row r="22" spans="1:6">
      <c r="A22" s="191"/>
      <c r="B22" s="192">
        <f>+ΘΕΜΑΤΑ!C18</f>
        <v>500000</v>
      </c>
      <c r="C22" s="191"/>
      <c r="D22" s="192">
        <f>+ΘΕΜΑΤΑ!C19</f>
        <v>300000</v>
      </c>
      <c r="E22" s="191"/>
      <c r="F22" s="192">
        <f>+ΘΕΜΑΤΑ!C20</f>
        <v>400000</v>
      </c>
    </row>
    <row r="23" spans="1:6">
      <c r="A23" s="191"/>
      <c r="B23" s="194"/>
      <c r="C23" s="191"/>
      <c r="D23" s="198"/>
      <c r="E23" s="191"/>
      <c r="F23" s="194"/>
    </row>
    <row r="24" spans="1:6">
      <c r="A24" s="191"/>
      <c r="B24" s="201"/>
      <c r="C24" s="191"/>
      <c r="D24" s="201"/>
      <c r="E24" s="191"/>
      <c r="F24" s="194"/>
    </row>
    <row r="25" spans="1:6">
      <c r="A25" s="191"/>
      <c r="B25" s="198"/>
      <c r="C25" s="191"/>
      <c r="D25" s="203"/>
      <c r="E25" s="191"/>
      <c r="F25" s="198"/>
    </row>
    <row r="26" spans="1:6">
      <c r="A26" s="245" t="str">
        <f>+ΘΕΜΑΤΑ!A21</f>
        <v>50.01</v>
      </c>
      <c r="B26" s="246"/>
      <c r="C26" s="245" t="str">
        <f>+ΘΕΜΑΤΑ!D6</f>
        <v>52.01</v>
      </c>
      <c r="D26" s="246"/>
      <c r="E26" s="245" t="str">
        <f>+ΘΕΜΑΤΑ!D7</f>
        <v>53.03</v>
      </c>
      <c r="F26" s="246"/>
    </row>
    <row r="27" spans="1:6">
      <c r="A27" s="191"/>
      <c r="B27" s="192">
        <f>+ΘΕΜΑΤΑ!C21</f>
        <v>600000</v>
      </c>
      <c r="C27" s="191"/>
      <c r="D27" s="192">
        <f>+ΘΕΜΑΤΑ!F6</f>
        <v>700000</v>
      </c>
      <c r="E27" s="191"/>
      <c r="F27" s="192">
        <f>+ΘΕΜΑΤΑ!F7</f>
        <v>100000</v>
      </c>
    </row>
    <row r="28" spans="1:6">
      <c r="A28" s="191"/>
      <c r="B28" s="194"/>
      <c r="C28" s="191"/>
      <c r="D28" s="194"/>
      <c r="E28" s="191"/>
      <c r="F28" s="194"/>
    </row>
    <row r="29" spans="1:6">
      <c r="A29" s="191"/>
      <c r="B29" s="194"/>
      <c r="C29" s="191"/>
      <c r="D29" s="194"/>
      <c r="E29" s="191"/>
      <c r="F29" s="194"/>
    </row>
    <row r="30" spans="1:6">
      <c r="A30" s="191"/>
      <c r="B30" s="198"/>
      <c r="C30" s="191"/>
      <c r="D30" s="198"/>
      <c r="E30" s="191"/>
      <c r="F30" s="198"/>
    </row>
    <row r="31" spans="1:6">
      <c r="A31" s="245" t="str">
        <f>+ΘΕΜΑΤΑ!D8</f>
        <v>54.02</v>
      </c>
      <c r="B31" s="246"/>
      <c r="C31" s="245" t="str">
        <f>+ΘΕΜΑΤΑ!D9</f>
        <v>54.03</v>
      </c>
      <c r="D31" s="246"/>
      <c r="E31" s="245" t="str">
        <f>+ΘΕΜΑΤΑ!D10</f>
        <v>55.01</v>
      </c>
      <c r="F31" s="246"/>
    </row>
    <row r="32" spans="1:6">
      <c r="A32" s="202"/>
      <c r="B32" s="192">
        <f>+ΘΕΜΑΤΑ!F8</f>
        <v>50000</v>
      </c>
      <c r="C32" s="191"/>
      <c r="D32" s="192">
        <f>+ΘΕΜΑΤΑ!F9</f>
        <v>20000</v>
      </c>
      <c r="E32" s="191"/>
      <c r="F32" s="192">
        <f>+ΘΕΜΑΤΑ!F10</f>
        <v>60000</v>
      </c>
    </row>
    <row r="33" spans="1:6">
      <c r="A33" s="191"/>
      <c r="B33" s="197"/>
      <c r="C33" s="191"/>
      <c r="D33" s="194"/>
      <c r="E33" s="191"/>
      <c r="F33" s="197"/>
    </row>
    <row r="34" spans="1:6">
      <c r="A34" s="191"/>
      <c r="B34" s="194"/>
      <c r="C34" s="191"/>
      <c r="D34" s="198"/>
      <c r="E34" s="191"/>
      <c r="F34" s="194"/>
    </row>
    <row r="35" spans="1:6">
      <c r="A35" s="191"/>
      <c r="B35" s="198"/>
      <c r="C35" s="191"/>
      <c r="D35" s="204"/>
      <c r="E35" s="191"/>
      <c r="F35" s="198"/>
    </row>
    <row r="36" spans="1:6">
      <c r="A36" s="245" t="str">
        <f>ΘΕΜΑΤΑ!D11</f>
        <v>57.02</v>
      </c>
      <c r="B36" s="246"/>
      <c r="C36" s="245" t="str">
        <f>+ΘΕΜΑΤΑ!D12</f>
        <v>60.01</v>
      </c>
      <c r="D36" s="246"/>
      <c r="E36" s="245" t="str">
        <f>+ΘΕΜΑΤΑ!D13</f>
        <v>60.02</v>
      </c>
      <c r="F36" s="246"/>
    </row>
    <row r="37" spans="1:6">
      <c r="A37" s="191"/>
      <c r="B37" s="192">
        <f>ΘΕΜΑΤΑ!F11</f>
        <v>40000</v>
      </c>
      <c r="C37" s="191">
        <f>+ΘΕΜΑΤΑ!F12</f>
        <v>650000</v>
      </c>
      <c r="D37" s="192"/>
      <c r="E37" s="191">
        <f>+ΘΕΜΑΤΑ!F13</f>
        <v>150000</v>
      </c>
      <c r="F37" s="192"/>
    </row>
    <row r="38" spans="1:6">
      <c r="A38" s="191"/>
      <c r="B38" s="197"/>
      <c r="C38" s="202"/>
      <c r="D38" s="194"/>
      <c r="E38" s="202"/>
      <c r="F38" s="194"/>
    </row>
    <row r="39" spans="1:6">
      <c r="A39" s="191"/>
      <c r="B39" s="194"/>
      <c r="C39" s="195"/>
      <c r="D39" s="194"/>
      <c r="E39" s="191"/>
      <c r="F39" s="194"/>
    </row>
    <row r="40" spans="1:6">
      <c r="A40" s="191"/>
      <c r="B40" s="198"/>
      <c r="C40" s="205"/>
      <c r="D40" s="194"/>
      <c r="E40" s="195"/>
      <c r="F40" s="194"/>
    </row>
    <row r="41" spans="1:6">
      <c r="A41" s="245" t="str">
        <f>+ΘΕΜΑΤΑ!D14</f>
        <v>64.01</v>
      </c>
      <c r="B41" s="246"/>
      <c r="C41" s="245" t="str">
        <f>+ΘΕΜΑΤΑ!D15</f>
        <v>64.02</v>
      </c>
      <c r="D41" s="246"/>
      <c r="E41" s="245" t="str">
        <f>+ΘΕΜΑΤΑ!D16</f>
        <v>64.07</v>
      </c>
      <c r="F41" s="246"/>
    </row>
    <row r="42" spans="1:6">
      <c r="A42" s="191">
        <f>+ΘΕΜΑΤΑ!F14</f>
        <v>140000</v>
      </c>
      <c r="B42" s="192"/>
      <c r="C42" s="191">
        <f>+ΘΕΜΑΤΑ!F15</f>
        <v>50000</v>
      </c>
      <c r="D42" s="192"/>
      <c r="E42" s="191">
        <f>+ΘΕΜΑΤΑ!F16</f>
        <v>120000</v>
      </c>
      <c r="F42" s="192"/>
    </row>
    <row r="43" spans="1:6">
      <c r="A43" s="202"/>
      <c r="B43" s="194"/>
      <c r="C43" s="191"/>
      <c r="D43" s="194"/>
      <c r="E43" s="191"/>
      <c r="F43" s="194"/>
    </row>
    <row r="44" spans="1:6">
      <c r="A44" s="191"/>
      <c r="B44" s="194"/>
      <c r="C44" s="193"/>
      <c r="D44" s="194"/>
      <c r="E44" s="193"/>
      <c r="F44" s="194"/>
    </row>
    <row r="45" spans="1:6">
      <c r="A45" s="195"/>
      <c r="B45" s="194"/>
      <c r="C45" s="195"/>
      <c r="D45" s="194"/>
      <c r="E45" s="195"/>
      <c r="F45" s="194"/>
    </row>
    <row r="46" spans="1:6">
      <c r="A46" s="245" t="str">
        <f>+ΘΕΜΑΤΑ!D17</f>
        <v>64.10</v>
      </c>
      <c r="B46" s="246"/>
      <c r="C46" s="245" t="str">
        <f>+ΘΕΜΑΤΑ!D18</f>
        <v>64.12</v>
      </c>
      <c r="D46" s="246"/>
      <c r="E46" s="245" t="str">
        <f>+ΘΕΜΑΤΑ!D19</f>
        <v>65.01</v>
      </c>
      <c r="F46" s="246"/>
    </row>
    <row r="47" spans="1:6">
      <c r="A47" s="191">
        <f>+ΘΕΜΑΤΑ!F17</f>
        <v>130000</v>
      </c>
      <c r="B47" s="192"/>
      <c r="C47" s="191">
        <f>+ΘΕΜΑΤΑ!F18</f>
        <v>200000</v>
      </c>
      <c r="D47" s="192"/>
      <c r="E47" s="191">
        <f>+ΘΕΜΑΤΑ!F19</f>
        <v>60000</v>
      </c>
      <c r="F47" s="192"/>
    </row>
    <row r="48" spans="1:6">
      <c r="A48" s="191"/>
      <c r="B48" s="194"/>
      <c r="C48" s="191"/>
      <c r="D48" s="194"/>
      <c r="E48" s="193"/>
      <c r="F48" s="194"/>
    </row>
    <row r="49" spans="1:6">
      <c r="A49" s="193"/>
      <c r="B49" s="194"/>
      <c r="C49" s="193"/>
      <c r="D49" s="194"/>
      <c r="E49" s="195"/>
      <c r="F49" s="194"/>
    </row>
    <row r="50" spans="1:6">
      <c r="A50" s="195"/>
      <c r="B50" s="194"/>
      <c r="C50" s="195"/>
      <c r="D50" s="194"/>
      <c r="E50" s="205"/>
      <c r="F50" s="194"/>
    </row>
    <row r="51" spans="1:6">
      <c r="A51" s="245" t="str">
        <f>+ΘΕΜΑΤΑ!D20</f>
        <v>70.01</v>
      </c>
      <c r="B51" s="246"/>
      <c r="C51" s="245" t="str">
        <f>+ΘΕΜΑΤΑ!D21</f>
        <v>72.04</v>
      </c>
      <c r="D51" s="246"/>
      <c r="E51" s="245" t="s">
        <v>227</v>
      </c>
      <c r="F51" s="246"/>
    </row>
    <row r="52" spans="1:6">
      <c r="A52" s="191"/>
      <c r="B52" s="192">
        <f>+ΘΕΜΑΤΑ!F20</f>
        <v>3500000</v>
      </c>
      <c r="C52" s="191"/>
      <c r="D52" s="192">
        <f>+ΘΕΜΑΤΑ!F21</f>
        <v>10000</v>
      </c>
      <c r="E52" s="202"/>
      <c r="F52" s="192"/>
    </row>
    <row r="53" spans="1:6">
      <c r="A53" s="191"/>
      <c r="B53" s="197"/>
      <c r="C53" s="191"/>
      <c r="D53" s="194"/>
      <c r="E53" s="191"/>
      <c r="F53" s="194"/>
    </row>
    <row r="54" spans="1:6">
      <c r="A54" s="191"/>
      <c r="B54" s="198"/>
      <c r="C54" s="191"/>
      <c r="D54" s="198"/>
      <c r="E54" s="193"/>
      <c r="F54" s="194"/>
    </row>
    <row r="55" spans="1:6" ht="14" thickBot="1">
      <c r="A55" s="206"/>
      <c r="B55" s="207"/>
      <c r="C55" s="206"/>
      <c r="D55" s="207"/>
      <c r="E55" s="208"/>
      <c r="F55" s="209"/>
    </row>
    <row r="56" spans="1:6">
      <c r="A56" s="245" t="s">
        <v>120</v>
      </c>
      <c r="B56" s="246"/>
      <c r="C56" s="245" t="s">
        <v>266</v>
      </c>
      <c r="D56" s="246"/>
      <c r="E56" s="245" t="s">
        <v>267</v>
      </c>
      <c r="F56" s="246"/>
    </row>
    <row r="57" spans="1:6">
      <c r="A57" s="202"/>
      <c r="B57" s="192"/>
      <c r="C57" s="202"/>
      <c r="D57" s="192"/>
      <c r="E57" s="202"/>
      <c r="F57" s="192"/>
    </row>
    <row r="58" spans="1:6">
      <c r="A58" s="191"/>
      <c r="B58" s="194"/>
      <c r="C58" s="191"/>
      <c r="D58" s="194"/>
      <c r="E58" s="191"/>
      <c r="F58" s="194"/>
    </row>
    <row r="59" spans="1:6">
      <c r="A59" s="193"/>
      <c r="B59" s="194"/>
      <c r="C59" s="193"/>
      <c r="D59" s="194"/>
      <c r="E59" s="193"/>
      <c r="F59" s="194"/>
    </row>
    <row r="60" spans="1:6" ht="14" thickBot="1">
      <c r="A60" s="208"/>
      <c r="B60" s="209"/>
      <c r="C60" s="208"/>
      <c r="D60" s="209"/>
      <c r="E60" s="208"/>
      <c r="F60" s="209"/>
    </row>
    <row r="61" spans="1:6">
      <c r="A61" s="245" t="s">
        <v>268</v>
      </c>
      <c r="B61" s="246"/>
      <c r="C61" s="245" t="s">
        <v>269</v>
      </c>
      <c r="D61" s="246"/>
      <c r="E61" s="245" t="s">
        <v>270</v>
      </c>
      <c r="F61" s="246"/>
    </row>
    <row r="62" spans="1:6">
      <c r="A62" s="202"/>
      <c r="B62" s="192"/>
      <c r="C62" s="202"/>
      <c r="D62" s="192"/>
      <c r="E62" s="202"/>
      <c r="F62" s="192"/>
    </row>
    <row r="63" spans="1:6">
      <c r="A63" s="191"/>
      <c r="B63" s="194"/>
      <c r="C63" s="191"/>
      <c r="D63" s="194"/>
      <c r="E63" s="191"/>
      <c r="F63" s="194"/>
    </row>
    <row r="64" spans="1:6">
      <c r="A64" s="193"/>
      <c r="B64" s="194"/>
      <c r="C64" s="193"/>
      <c r="D64" s="194"/>
      <c r="E64" s="193"/>
      <c r="F64" s="194"/>
    </row>
    <row r="65" spans="1:6" ht="14" thickBot="1">
      <c r="A65" s="208"/>
      <c r="B65" s="209"/>
      <c r="C65" s="208"/>
      <c r="D65" s="209"/>
      <c r="E65" s="208"/>
      <c r="F65" s="209"/>
    </row>
    <row r="66" spans="1:6">
      <c r="A66" s="245" t="s">
        <v>307</v>
      </c>
      <c r="B66" s="246"/>
    </row>
    <row r="67" spans="1:6">
      <c r="A67" s="202"/>
      <c r="B67" s="192"/>
    </row>
    <row r="68" spans="1:6">
      <c r="A68" s="191"/>
      <c r="B68" s="194"/>
    </row>
    <row r="69" spans="1:6">
      <c r="A69" s="193"/>
      <c r="B69" s="194"/>
    </row>
    <row r="70" spans="1:6" ht="14" thickBot="1">
      <c r="A70" s="208"/>
      <c r="B70" s="209"/>
    </row>
    <row r="71" spans="1:6">
      <c r="A71" s="195"/>
      <c r="B71" s="204"/>
    </row>
    <row r="72" spans="1:6" s="213" customFormat="1">
      <c r="A72" s="199" t="s">
        <v>61</v>
      </c>
      <c r="B72" s="200"/>
      <c r="C72" s="245" t="s">
        <v>66</v>
      </c>
      <c r="D72" s="246"/>
      <c r="E72" s="251" t="s">
        <v>69</v>
      </c>
      <c r="F72" s="252"/>
    </row>
    <row r="73" spans="1:6" s="213" customFormat="1">
      <c r="A73" s="191"/>
      <c r="B73" s="192"/>
      <c r="C73" s="191"/>
      <c r="D73" s="192"/>
      <c r="E73" s="191"/>
      <c r="F73" s="192"/>
    </row>
    <row r="74" spans="1:6" s="213" customFormat="1">
      <c r="A74" s="202"/>
      <c r="B74" s="204"/>
      <c r="C74" s="191"/>
      <c r="D74" s="194"/>
      <c r="E74" s="191"/>
      <c r="F74" s="194"/>
    </row>
    <row r="75" spans="1:6" s="213" customFormat="1">
      <c r="A75" s="195"/>
      <c r="B75" s="194"/>
      <c r="C75" s="191"/>
      <c r="D75" s="194"/>
      <c r="E75" s="191"/>
      <c r="F75" s="194"/>
    </row>
    <row r="76" spans="1:6" s="213" customFormat="1" ht="14" thickBot="1">
      <c r="A76" s="210"/>
      <c r="B76" s="209"/>
      <c r="C76" s="206"/>
      <c r="D76" s="211"/>
      <c r="E76" s="206"/>
      <c r="F76" s="209"/>
    </row>
    <row r="77" spans="1:6" s="213" customFormat="1" ht="14" thickBot="1">
      <c r="E77" s="206"/>
      <c r="F77" s="212"/>
    </row>
    <row r="78" spans="1:6" s="213" customFormat="1"/>
    <row r="79" spans="1:6" s="213" customFormat="1"/>
    <row r="80" spans="1:6" s="213" customFormat="1"/>
    <row r="81" s="213" customFormat="1"/>
    <row r="82" s="213" customFormat="1"/>
  </sheetData>
  <mergeCells count="43">
    <mergeCell ref="A66:B66"/>
    <mergeCell ref="C72:D72"/>
    <mergeCell ref="E72:F72"/>
    <mergeCell ref="C41:D41"/>
    <mergeCell ref="E41:F41"/>
    <mergeCell ref="A46:B46"/>
    <mergeCell ref="C46:D46"/>
    <mergeCell ref="E46:F46"/>
    <mergeCell ref="A51:B51"/>
    <mergeCell ref="C51:D51"/>
    <mergeCell ref="E51:F51"/>
    <mergeCell ref="A56:B56"/>
    <mergeCell ref="C56:D56"/>
    <mergeCell ref="E56:F56"/>
    <mergeCell ref="A61:B61"/>
    <mergeCell ref="C61:D61"/>
    <mergeCell ref="E61:F61"/>
    <mergeCell ref="E36:F36"/>
    <mergeCell ref="A41:B41"/>
    <mergeCell ref="E6:F6"/>
    <mergeCell ref="A16:B16"/>
    <mergeCell ref="C16:D16"/>
    <mergeCell ref="E16:F16"/>
    <mergeCell ref="C21:D21"/>
    <mergeCell ref="E21:F21"/>
    <mergeCell ref="A6:B6"/>
    <mergeCell ref="C6:D6"/>
    <mergeCell ref="C26:D26"/>
    <mergeCell ref="E26:F26"/>
    <mergeCell ref="A26:B26"/>
    <mergeCell ref="E31:F31"/>
    <mergeCell ref="A36:B36"/>
    <mergeCell ref="C36:D36"/>
    <mergeCell ref="A31:B31"/>
    <mergeCell ref="C31:D31"/>
    <mergeCell ref="A1:F1"/>
    <mergeCell ref="A11:B11"/>
    <mergeCell ref="C11:D11"/>
    <mergeCell ref="E11:F11"/>
    <mergeCell ref="A21:B21"/>
    <mergeCell ref="A2:B2"/>
    <mergeCell ref="C2:D2"/>
    <mergeCell ref="E2:F2"/>
  </mergeCells>
  <printOptions horizontalCentered="1" verticalCentered="1"/>
  <pageMargins left="0" right="0" top="0" bottom="0" header="0" footer="0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2:J103"/>
  <sheetViews>
    <sheetView topLeftCell="A26" zoomScale="186" zoomScaleNormal="186" workbookViewId="0">
      <selection activeCell="A88" sqref="A88"/>
    </sheetView>
  </sheetViews>
  <sheetFormatPr baseColWidth="10" defaultColWidth="67.5" defaultRowHeight="13"/>
  <cols>
    <col min="1" max="1" width="46" style="40" customWidth="1"/>
    <col min="2" max="2" width="14.33203125" style="40" customWidth="1"/>
    <col min="3" max="3" width="16.1640625" style="40" bestFit="1" customWidth="1"/>
    <col min="4" max="4" width="13" style="40" bestFit="1" customWidth="1"/>
    <col min="5" max="5" width="12" style="40" bestFit="1" customWidth="1"/>
    <col min="6" max="6" width="13.5" style="40" bestFit="1" customWidth="1"/>
    <col min="7" max="7" width="12.33203125" style="40" bestFit="1" customWidth="1"/>
    <col min="8" max="8" width="12" style="40" bestFit="1" customWidth="1"/>
    <col min="9" max="9" width="13.5" style="40" bestFit="1" customWidth="1"/>
    <col min="10" max="10" width="13.6640625" style="40" customWidth="1"/>
    <col min="11" max="16384" width="67.5" style="40"/>
  </cols>
  <sheetData>
    <row r="2" spans="1:2" ht="15" thickBot="1">
      <c r="A2" s="57" t="s">
        <v>278</v>
      </c>
    </row>
    <row r="3" spans="1:2" ht="14">
      <c r="A3" s="40" t="s">
        <v>47</v>
      </c>
      <c r="B3" s="182">
        <f>ΘΕΜΑΤΑ!B59</f>
        <v>4000</v>
      </c>
    </row>
    <row r="4" spans="1:2" ht="14">
      <c r="A4" s="40" t="s">
        <v>48</v>
      </c>
      <c r="B4" s="183">
        <f>ΘΕΜΑΤΑ!C59</f>
        <v>145</v>
      </c>
    </row>
    <row r="5" spans="1:2" ht="14">
      <c r="A5" s="40" t="s">
        <v>49</v>
      </c>
      <c r="B5" s="184">
        <f>+B3*B4</f>
        <v>580000</v>
      </c>
    </row>
    <row r="6" spans="1:2" ht="14">
      <c r="A6" s="40" t="s">
        <v>74</v>
      </c>
      <c r="B6" s="184">
        <f>+B5*0.24</f>
        <v>139200</v>
      </c>
    </row>
    <row r="7" spans="1:2" ht="14">
      <c r="A7" s="40" t="s">
        <v>11</v>
      </c>
      <c r="B7" s="184">
        <f>+B6+B5</f>
        <v>719200</v>
      </c>
    </row>
    <row r="9" spans="1:2" ht="15" thickBot="1">
      <c r="A9" s="57" t="s">
        <v>279</v>
      </c>
    </row>
    <row r="10" spans="1:2" ht="14">
      <c r="A10" s="40" t="s">
        <v>47</v>
      </c>
      <c r="B10" s="182">
        <f>ΘΕΜΑΤΑ!E60</f>
        <v>6000</v>
      </c>
    </row>
    <row r="11" spans="1:2" ht="14">
      <c r="A11" s="40" t="s">
        <v>48</v>
      </c>
      <c r="B11" s="183">
        <f>ΘΕΜΑΤΑ!E24</f>
        <v>200</v>
      </c>
    </row>
    <row r="12" spans="1:2" ht="14">
      <c r="A12" s="40" t="s">
        <v>50</v>
      </c>
      <c r="B12" s="184">
        <f>+B10*B11</f>
        <v>1200000</v>
      </c>
    </row>
    <row r="13" spans="1:2" ht="14">
      <c r="A13" s="40" t="s">
        <v>74</v>
      </c>
      <c r="B13" s="184">
        <f>+B12*0.24</f>
        <v>288000</v>
      </c>
    </row>
    <row r="14" spans="1:2" ht="14">
      <c r="A14" s="40" t="s">
        <v>7</v>
      </c>
      <c r="B14" s="184">
        <f>+B13+B12</f>
        <v>1488000</v>
      </c>
    </row>
    <row r="16" spans="1:2" ht="43" thickBot="1">
      <c r="A16" s="57" t="s">
        <v>280</v>
      </c>
      <c r="B16" s="39"/>
    </row>
    <row r="17" spans="1:4" ht="14">
      <c r="A17" s="40" t="s">
        <v>51</v>
      </c>
      <c r="B17" s="184">
        <f>ΘΕΜΑΤΑ!A28</f>
        <v>255000</v>
      </c>
      <c r="C17" s="41" t="s">
        <v>77</v>
      </c>
    </row>
    <row r="18" spans="1:4" ht="14">
      <c r="A18" s="40" t="s">
        <v>52</v>
      </c>
      <c r="B18" s="184">
        <f>ΘΕΜΑΤΑ!C7</f>
        <v>930000</v>
      </c>
    </row>
    <row r="19" spans="1:4" ht="14">
      <c r="A19" s="40" t="s">
        <v>55</v>
      </c>
      <c r="B19" s="183">
        <f>ΘΕΜΑΤΑ!C28</f>
        <v>25</v>
      </c>
      <c r="C19" s="184">
        <f>B18-B17</f>
        <v>675000</v>
      </c>
      <c r="D19" s="40" t="s">
        <v>255</v>
      </c>
    </row>
    <row r="20" spans="1:4" ht="14">
      <c r="A20" s="40" t="s">
        <v>53</v>
      </c>
      <c r="B20" s="184">
        <f>ΘΕΜΑΤΑ!C9</f>
        <v>500000</v>
      </c>
    </row>
    <row r="21" spans="1:4" ht="14">
      <c r="A21" s="40" t="s">
        <v>117</v>
      </c>
      <c r="C21" s="186">
        <f>(B17/B18)^(1/B19)</f>
        <v>0.9495597321609528</v>
      </c>
    </row>
    <row r="22" spans="1:4" ht="14">
      <c r="A22" s="40" t="s">
        <v>118</v>
      </c>
      <c r="C22" s="187">
        <f>ROUND(1-C21,2)</f>
        <v>0.05</v>
      </c>
    </row>
    <row r="23" spans="1:4" ht="14">
      <c r="A23" s="40" t="s">
        <v>54</v>
      </c>
      <c r="C23" s="188">
        <f>C22*(B18-B20)</f>
        <v>21500</v>
      </c>
    </row>
    <row r="24" spans="1:4" ht="14">
      <c r="A24" s="40" t="s">
        <v>56</v>
      </c>
      <c r="C24" s="184">
        <f>+C23+B20</f>
        <v>521500</v>
      </c>
    </row>
    <row r="26" spans="1:4" ht="29" thickBot="1">
      <c r="A26" s="57" t="s">
        <v>281</v>
      </c>
      <c r="B26" s="39"/>
    </row>
    <row r="27" spans="1:4" ht="14">
      <c r="A27" s="40" t="s">
        <v>57</v>
      </c>
      <c r="B27" s="189">
        <f>C27/D29</f>
        <v>0.2</v>
      </c>
      <c r="C27" s="183">
        <f>ΘΕΜΑΤΑ!D30</f>
        <v>3</v>
      </c>
      <c r="D27" s="40" t="s">
        <v>256</v>
      </c>
    </row>
    <row r="28" spans="1:4" ht="14">
      <c r="A28" s="40" t="s">
        <v>59</v>
      </c>
      <c r="B28" s="184">
        <f>ΘΕΜΑΤΑ!C8</f>
        <v>400000</v>
      </c>
      <c r="C28" s="42" t="s">
        <v>119</v>
      </c>
      <c r="D28" s="183">
        <f>ΘΕΜΑΤΑ!B30</f>
        <v>5</v>
      </c>
    </row>
    <row r="29" spans="1:4" ht="28">
      <c r="A29" s="40" t="s">
        <v>60</v>
      </c>
      <c r="B29" s="40">
        <v>0.01</v>
      </c>
      <c r="C29" s="42" t="s">
        <v>257</v>
      </c>
      <c r="D29" s="183">
        <f>D28*(D28+1)/2</f>
        <v>15</v>
      </c>
    </row>
    <row r="30" spans="1:4" ht="14">
      <c r="A30" s="40" t="s">
        <v>58</v>
      </c>
      <c r="B30" s="188">
        <f>B27*(B28-B29)</f>
        <v>79999.998000000007</v>
      </c>
      <c r="C30" s="42"/>
    </row>
    <row r="31" spans="1:4" ht="14" customHeight="1">
      <c r="A31" s="40" t="s">
        <v>53</v>
      </c>
      <c r="B31" s="184">
        <f>ΘΕΜΑΤΑ!C10</f>
        <v>220000</v>
      </c>
    </row>
    <row r="32" spans="1:4" ht="14" customHeight="1">
      <c r="A32" s="40" t="s">
        <v>56</v>
      </c>
      <c r="B32" s="184">
        <f>B31+B30</f>
        <v>299999.99800000002</v>
      </c>
    </row>
    <row r="33" spans="1:4" ht="14" customHeight="1" thickBot="1">
      <c r="A33" s="57" t="s">
        <v>320</v>
      </c>
      <c r="B33" s="184"/>
    </row>
    <row r="34" spans="1:4" ht="14" customHeight="1">
      <c r="A34" s="40" t="s">
        <v>321</v>
      </c>
      <c r="B34" s="184">
        <f>ΘΕΜΑΤΑ!C31</f>
        <v>50000</v>
      </c>
    </row>
    <row r="35" spans="1:4" ht="14" customHeight="1">
      <c r="A35" s="40" t="s">
        <v>322</v>
      </c>
      <c r="B35" s="223">
        <f>ΘΕΜΑΤΑ!E31</f>
        <v>0.3</v>
      </c>
      <c r="C35" s="224">
        <f>B34*B35</f>
        <v>15000</v>
      </c>
    </row>
    <row r="36" spans="1:4" ht="14" customHeight="1">
      <c r="A36" s="40" t="s">
        <v>323</v>
      </c>
      <c r="B36" s="223">
        <f>ΘΕΜΑΤΑ!A32</f>
        <v>0.2</v>
      </c>
      <c r="C36" s="224">
        <f>+B34*B36</f>
        <v>10000</v>
      </c>
    </row>
    <row r="37" spans="1:4" ht="14" customHeight="1">
      <c r="A37" s="40" t="s">
        <v>324</v>
      </c>
      <c r="B37" s="223">
        <f>ΘΕΜΑΤΑ!E32</f>
        <v>0.15</v>
      </c>
      <c r="C37" s="224">
        <f>B34*B37</f>
        <v>7500</v>
      </c>
    </row>
    <row r="38" spans="1:4" ht="14" customHeight="1">
      <c r="A38" s="40" t="s">
        <v>325</v>
      </c>
      <c r="B38" s="184">
        <f>B34-C36-C37</f>
        <v>32500</v>
      </c>
    </row>
    <row r="39" spans="1:4" ht="14" customHeight="1" thickBot="1">
      <c r="A39" s="57" t="s">
        <v>326</v>
      </c>
      <c r="B39" s="184"/>
    </row>
    <row r="40" spans="1:4" ht="14" customHeight="1">
      <c r="A40" s="40" t="s">
        <v>282</v>
      </c>
      <c r="B40" s="184">
        <f>ΘΕΜΑΤΑ!E33</f>
        <v>5000</v>
      </c>
    </row>
    <row r="41" spans="1:4" ht="14" customHeight="1" thickBot="1">
      <c r="A41" s="57" t="s">
        <v>327</v>
      </c>
      <c r="B41" s="184"/>
    </row>
    <row r="42" spans="1:4" ht="14" customHeight="1">
      <c r="A42" s="40" t="s">
        <v>283</v>
      </c>
      <c r="B42" s="184">
        <f>ΘΕΜΑΤΑ!A35</f>
        <v>2000</v>
      </c>
    </row>
    <row r="43" spans="1:4" ht="14" customHeight="1">
      <c r="A43" s="40" t="s">
        <v>292</v>
      </c>
      <c r="B43" s="40" t="s">
        <v>284</v>
      </c>
      <c r="C43" s="254" t="s">
        <v>291</v>
      </c>
      <c r="D43" s="254"/>
    </row>
    <row r="44" spans="1:4" ht="14" customHeight="1">
      <c r="A44" s="40" t="s">
        <v>285</v>
      </c>
      <c r="B44" s="221">
        <v>46007</v>
      </c>
    </row>
    <row r="45" spans="1:4" ht="14" customHeight="1">
      <c r="A45" s="40" t="s">
        <v>286</v>
      </c>
      <c r="B45" s="221">
        <v>46037</v>
      </c>
    </row>
    <row r="46" spans="1:4" ht="14" customHeight="1">
      <c r="A46" s="40" t="s">
        <v>287</v>
      </c>
      <c r="B46" s="221">
        <v>46022</v>
      </c>
    </row>
    <row r="47" spans="1:4" ht="14" customHeight="1">
      <c r="A47" s="40" t="s">
        <v>288</v>
      </c>
      <c r="B47" s="184">
        <f>B45-B44</f>
        <v>30</v>
      </c>
    </row>
    <row r="48" spans="1:4" ht="14">
      <c r="A48" s="40" t="s">
        <v>289</v>
      </c>
      <c r="B48" s="40">
        <f>B46-B44</f>
        <v>15</v>
      </c>
    </row>
    <row r="49" spans="1:4" ht="14">
      <c r="A49" s="40" t="s">
        <v>290</v>
      </c>
      <c r="B49" s="40">
        <f>B42*B48/B47</f>
        <v>1000</v>
      </c>
    </row>
    <row r="50" spans="1:4" ht="15" thickBot="1">
      <c r="A50" s="57" t="s">
        <v>328</v>
      </c>
    </row>
    <row r="51" spans="1:4" ht="14">
      <c r="A51" s="40" t="s">
        <v>283</v>
      </c>
      <c r="B51" s="50">
        <f>ΘΕΜΑΤΑ!A37</f>
        <v>10000</v>
      </c>
    </row>
    <row r="52" spans="1:4" ht="14">
      <c r="A52" s="40" t="s">
        <v>292</v>
      </c>
      <c r="B52" s="40" t="s">
        <v>293</v>
      </c>
      <c r="C52" s="254" t="s">
        <v>294</v>
      </c>
      <c r="D52" s="254"/>
    </row>
    <row r="53" spans="1:4" ht="14">
      <c r="A53" s="40" t="s">
        <v>285</v>
      </c>
      <c r="B53" s="221">
        <v>45932</v>
      </c>
    </row>
    <row r="54" spans="1:4" ht="14">
      <c r="A54" s="40" t="s">
        <v>286</v>
      </c>
      <c r="B54" s="221">
        <v>46112</v>
      </c>
    </row>
    <row r="55" spans="1:4" ht="14">
      <c r="A55" s="40" t="s">
        <v>287</v>
      </c>
      <c r="B55" s="221">
        <v>46022</v>
      </c>
    </row>
    <row r="56" spans="1:4" ht="14">
      <c r="A56" s="40" t="s">
        <v>288</v>
      </c>
      <c r="B56" s="184">
        <f>B54-B53</f>
        <v>180</v>
      </c>
    </row>
    <row r="57" spans="1:4" ht="14">
      <c r="A57" s="40" t="s">
        <v>289</v>
      </c>
      <c r="B57" s="40">
        <f>B55-B53</f>
        <v>90</v>
      </c>
    </row>
    <row r="58" spans="1:4" ht="14">
      <c r="A58" s="40" t="s">
        <v>290</v>
      </c>
      <c r="B58" s="40">
        <f>B51*B57/B56</f>
        <v>5000</v>
      </c>
    </row>
    <row r="59" spans="1:4" ht="14">
      <c r="A59" s="40" t="s">
        <v>297</v>
      </c>
      <c r="B59" s="50">
        <f>B51-B58</f>
        <v>5000</v>
      </c>
    </row>
    <row r="60" spans="1:4" ht="14">
      <c r="A60" s="40" t="s">
        <v>26</v>
      </c>
      <c r="B60" s="40">
        <f>B51*0.24</f>
        <v>2400</v>
      </c>
    </row>
    <row r="61" spans="1:4" ht="15" thickBot="1">
      <c r="A61" s="57" t="s">
        <v>329</v>
      </c>
    </row>
    <row r="62" spans="1:4" ht="14">
      <c r="A62" s="40" t="s">
        <v>283</v>
      </c>
      <c r="B62" s="50">
        <f>ΘΕΜΑΤΑ!A39</f>
        <v>12000</v>
      </c>
    </row>
    <row r="63" spans="1:4" ht="14">
      <c r="A63" s="40" t="s">
        <v>292</v>
      </c>
      <c r="B63" s="40" t="s">
        <v>293</v>
      </c>
      <c r="C63" s="254" t="s">
        <v>294</v>
      </c>
      <c r="D63" s="254"/>
    </row>
    <row r="64" spans="1:4" ht="14">
      <c r="A64" s="40" t="s">
        <v>285</v>
      </c>
      <c r="B64" s="221">
        <v>45932</v>
      </c>
    </row>
    <row r="65" spans="1:4" ht="14">
      <c r="A65" s="40" t="s">
        <v>286</v>
      </c>
      <c r="B65" s="221">
        <v>46112</v>
      </c>
    </row>
    <row r="66" spans="1:4" ht="14">
      <c r="A66" s="40" t="s">
        <v>287</v>
      </c>
      <c r="B66" s="221">
        <v>46022</v>
      </c>
    </row>
    <row r="67" spans="1:4" ht="14">
      <c r="A67" s="40" t="s">
        <v>288</v>
      </c>
      <c r="B67" s="184">
        <f>B65-B64</f>
        <v>180</v>
      </c>
    </row>
    <row r="68" spans="1:4" ht="14">
      <c r="A68" s="40" t="s">
        <v>289</v>
      </c>
      <c r="B68" s="40">
        <f>B66-B64</f>
        <v>90</v>
      </c>
    </row>
    <row r="69" spans="1:4" ht="14">
      <c r="A69" s="40" t="s">
        <v>290</v>
      </c>
      <c r="B69" s="50">
        <f>B62*B68/B67</f>
        <v>6000</v>
      </c>
    </row>
    <row r="70" spans="1:4" ht="14">
      <c r="A70" s="40" t="s">
        <v>296</v>
      </c>
      <c r="B70" s="50">
        <f>B62-B69</f>
        <v>6000</v>
      </c>
    </row>
    <row r="71" spans="1:4" ht="14">
      <c r="A71" s="40" t="s">
        <v>26</v>
      </c>
      <c r="B71" s="40">
        <f>B62*0.24</f>
        <v>2880</v>
      </c>
    </row>
    <row r="72" spans="1:4" ht="15" thickBot="1">
      <c r="A72" s="57" t="s">
        <v>330</v>
      </c>
    </row>
    <row r="73" spans="1:4" ht="14">
      <c r="A73" s="40" t="s">
        <v>283</v>
      </c>
      <c r="B73" s="184">
        <f>ΘΕΜΑΤΑ!A41</f>
        <v>6000</v>
      </c>
    </row>
    <row r="74" spans="1:4" ht="14">
      <c r="A74" s="40" t="s">
        <v>292</v>
      </c>
      <c r="B74" s="40" t="s">
        <v>284</v>
      </c>
      <c r="C74" s="254" t="s">
        <v>291</v>
      </c>
      <c r="D74" s="254"/>
    </row>
    <row r="75" spans="1:4" ht="14">
      <c r="A75" s="40" t="s">
        <v>285</v>
      </c>
      <c r="B75" s="221">
        <v>45932</v>
      </c>
    </row>
    <row r="76" spans="1:4" ht="14">
      <c r="A76" s="40" t="s">
        <v>286</v>
      </c>
      <c r="B76" s="221">
        <v>46112</v>
      </c>
    </row>
    <row r="77" spans="1:4" ht="14">
      <c r="A77" s="40" t="s">
        <v>287</v>
      </c>
      <c r="B77" s="221">
        <v>46022</v>
      </c>
    </row>
    <row r="78" spans="1:4" ht="14">
      <c r="A78" s="40" t="s">
        <v>288</v>
      </c>
      <c r="B78" s="184">
        <f>B76-B75</f>
        <v>180</v>
      </c>
    </row>
    <row r="79" spans="1:4" ht="14">
      <c r="A79" s="40" t="s">
        <v>289</v>
      </c>
      <c r="B79" s="40">
        <f>B77-B75</f>
        <v>90</v>
      </c>
    </row>
    <row r="80" spans="1:4" ht="14">
      <c r="A80" s="40" t="s">
        <v>290</v>
      </c>
      <c r="B80" s="40">
        <f>B73*B79/B78</f>
        <v>3000</v>
      </c>
    </row>
    <row r="81" spans="1:10" ht="15" thickBot="1">
      <c r="A81" s="57" t="s">
        <v>331</v>
      </c>
    </row>
    <row r="82" spans="1:10" ht="14">
      <c r="A82" s="40" t="s">
        <v>298</v>
      </c>
      <c r="B82" s="50">
        <f>ΘΕΜΑΤΑ!C42</f>
        <v>30000</v>
      </c>
    </row>
    <row r="83" spans="1:10" ht="14">
      <c r="A83" s="40" t="s">
        <v>299</v>
      </c>
      <c r="B83" s="50">
        <f>ΘΕΜΑΤΑ!C14</f>
        <v>80000</v>
      </c>
    </row>
    <row r="84" spans="1:10" ht="14">
      <c r="A84" s="40" t="s">
        <v>300</v>
      </c>
      <c r="B84" s="50">
        <f>ΘΕΜΑΤΑ!F11</f>
        <v>40000</v>
      </c>
    </row>
    <row r="85" spans="1:10" ht="14">
      <c r="A85" s="40" t="s">
        <v>301</v>
      </c>
      <c r="B85" s="50">
        <f>B83+B82-B84</f>
        <v>70000</v>
      </c>
    </row>
    <row r="86" spans="1:10" ht="14">
      <c r="A86" s="40" t="s">
        <v>302</v>
      </c>
      <c r="B86" s="50">
        <f>ΘΕΜΑΤΑ!A44</f>
        <v>40000</v>
      </c>
    </row>
    <row r="87" spans="1:10" ht="15" thickBot="1">
      <c r="A87" s="57" t="s">
        <v>332</v>
      </c>
    </row>
    <row r="88" spans="1:10" ht="16">
      <c r="A88" s="43"/>
      <c r="B88" s="253" t="s">
        <v>25</v>
      </c>
      <c r="C88" s="253"/>
      <c r="D88" s="253"/>
      <c r="E88" s="253" t="s">
        <v>113</v>
      </c>
      <c r="F88" s="253"/>
      <c r="G88" s="253"/>
      <c r="H88" s="253" t="s">
        <v>116</v>
      </c>
      <c r="I88" s="253"/>
      <c r="J88" s="253"/>
    </row>
    <row r="89" spans="1:10" ht="16">
      <c r="A89" s="43" t="s">
        <v>20</v>
      </c>
      <c r="B89" s="44" t="s">
        <v>21</v>
      </c>
      <c r="C89" s="45" t="s">
        <v>23</v>
      </c>
      <c r="D89" s="45" t="s">
        <v>24</v>
      </c>
      <c r="E89" s="44" t="s">
        <v>21</v>
      </c>
      <c r="F89" s="45" t="s">
        <v>23</v>
      </c>
      <c r="G89" s="45" t="s">
        <v>24</v>
      </c>
      <c r="H89" s="44" t="s">
        <v>21</v>
      </c>
      <c r="I89" s="45" t="s">
        <v>23</v>
      </c>
      <c r="J89" s="45" t="s">
        <v>24</v>
      </c>
    </row>
    <row r="90" spans="1:10" ht="16">
      <c r="A90" s="46" t="str">
        <f>ΘΕΜΑΤΑ!A48</f>
        <v>Απογραφή</v>
      </c>
      <c r="B90" s="47">
        <f>ΘΕΜΑΤΑ!B48</f>
        <v>4000</v>
      </c>
      <c r="C90" s="47">
        <f>ΘΕΜΑΤΑ!C48</f>
        <v>100</v>
      </c>
      <c r="D90" s="48">
        <f>+B90*C90</f>
        <v>400000</v>
      </c>
      <c r="E90" s="49"/>
      <c r="F90" s="214"/>
      <c r="G90" s="48"/>
      <c r="H90" s="50">
        <f>B90</f>
        <v>4000</v>
      </c>
      <c r="I90" s="51">
        <f>C90</f>
        <v>100</v>
      </c>
      <c r="J90" s="48">
        <f>H90*I90</f>
        <v>400000</v>
      </c>
    </row>
    <row r="91" spans="1:10" ht="16">
      <c r="A91" s="46" t="str">
        <f>ΘΕΜΑΤΑ!A49</f>
        <v>αγορά</v>
      </c>
      <c r="B91" s="47">
        <f>ΘΕΜΑΤΑ!B49</f>
        <v>5000</v>
      </c>
      <c r="C91" s="47">
        <f>ΘΕΜΑΤΑ!C49</f>
        <v>105</v>
      </c>
      <c r="D91" s="48">
        <f t="shared" ref="D91:D101" si="0">B91*C91</f>
        <v>525000</v>
      </c>
      <c r="E91" s="49"/>
      <c r="F91" s="214"/>
      <c r="G91" s="48"/>
      <c r="H91" s="50">
        <f>H90+B91-E91</f>
        <v>9000</v>
      </c>
      <c r="I91" s="51">
        <f>J91/H91</f>
        <v>102.77777777777777</v>
      </c>
      <c r="J91" s="48">
        <f>J90+D91-G91</f>
        <v>925000</v>
      </c>
    </row>
    <row r="92" spans="1:10" ht="16">
      <c r="A92" s="52" t="str">
        <f>ΘΕΜΑΤΑ!A50</f>
        <v>πώληση</v>
      </c>
      <c r="B92" s="47"/>
      <c r="C92" s="47"/>
      <c r="D92" s="48"/>
      <c r="E92" s="47">
        <f>ΘΕΜΑΤΑ!E50</f>
        <v>3000</v>
      </c>
      <c r="F92" s="214">
        <f>I91</f>
        <v>102.77777777777777</v>
      </c>
      <c r="G92" s="48">
        <f>E92*F92</f>
        <v>308333.33333333331</v>
      </c>
      <c r="H92" s="50">
        <f t="shared" ref="H92:H100" si="1">H91+B92-E92</f>
        <v>6000</v>
      </c>
      <c r="I92" s="51">
        <f t="shared" ref="I92:I101" si="2">J92/H92</f>
        <v>102.77777777777779</v>
      </c>
      <c r="J92" s="48">
        <f t="shared" ref="J92:J102" si="3">J91+D92-G92</f>
        <v>616666.66666666674</v>
      </c>
    </row>
    <row r="93" spans="1:10" ht="16">
      <c r="A93" s="46" t="str">
        <f>ΘΕΜΑΤΑ!A51</f>
        <v>αγορά</v>
      </c>
      <c r="B93" s="47">
        <f>ΘΕΜΑΤΑ!B51</f>
        <v>4000</v>
      </c>
      <c r="C93" s="47">
        <f>ΘΕΜΑΤΑ!C51</f>
        <v>110</v>
      </c>
      <c r="D93" s="48">
        <f t="shared" si="0"/>
        <v>440000</v>
      </c>
      <c r="E93" s="49"/>
      <c r="F93" s="214"/>
      <c r="G93" s="48"/>
      <c r="H93" s="50">
        <f t="shared" si="1"/>
        <v>10000</v>
      </c>
      <c r="I93" s="51">
        <f t="shared" si="2"/>
        <v>105.66666666666667</v>
      </c>
      <c r="J93" s="48">
        <f t="shared" si="3"/>
        <v>1056666.6666666667</v>
      </c>
    </row>
    <row r="94" spans="1:10" ht="16">
      <c r="A94" s="52" t="str">
        <f>ΘΕΜΑΤΑ!A52</f>
        <v>πώληση</v>
      </c>
      <c r="B94" s="47"/>
      <c r="C94" s="47"/>
      <c r="D94" s="48"/>
      <c r="E94" s="47">
        <f>ΘΕΜΑΤΑ!E52</f>
        <v>4000</v>
      </c>
      <c r="F94" s="214">
        <f t="shared" ref="F94:F100" si="4">I93</f>
        <v>105.66666666666667</v>
      </c>
      <c r="G94" s="48">
        <f t="shared" ref="G94:G102" si="5">E94*F94</f>
        <v>422666.66666666669</v>
      </c>
      <c r="H94" s="50">
        <f t="shared" si="1"/>
        <v>6000</v>
      </c>
      <c r="I94" s="51">
        <f t="shared" si="2"/>
        <v>105.66666666666667</v>
      </c>
      <c r="J94" s="48">
        <f t="shared" si="3"/>
        <v>634000</v>
      </c>
    </row>
    <row r="95" spans="1:10" ht="16">
      <c r="A95" s="46" t="str">
        <f>ΘΕΜΑΤΑ!A53</f>
        <v>αγορά</v>
      </c>
      <c r="B95" s="47">
        <f>ΘΕΜΑΤΑ!B53</f>
        <v>4000</v>
      </c>
      <c r="C95" s="47">
        <f>ΘΕΜΑΤΑ!C53</f>
        <v>120</v>
      </c>
      <c r="D95" s="48">
        <f t="shared" si="0"/>
        <v>480000</v>
      </c>
      <c r="E95" s="49"/>
      <c r="F95" s="214"/>
      <c r="G95" s="48"/>
      <c r="H95" s="50">
        <f t="shared" si="1"/>
        <v>10000</v>
      </c>
      <c r="I95" s="51">
        <f t="shared" si="2"/>
        <v>111.4</v>
      </c>
      <c r="J95" s="48">
        <f t="shared" si="3"/>
        <v>1114000</v>
      </c>
    </row>
    <row r="96" spans="1:10" ht="16">
      <c r="A96" s="52" t="str">
        <f>ΘΕΜΑΤΑ!A54</f>
        <v>πώληση</v>
      </c>
      <c r="B96" s="47"/>
      <c r="C96" s="47"/>
      <c r="D96" s="48"/>
      <c r="E96" s="47">
        <f>ΘΕΜΑΤΑ!E54</f>
        <v>5000</v>
      </c>
      <c r="F96" s="214">
        <f t="shared" si="4"/>
        <v>111.4</v>
      </c>
      <c r="G96" s="48">
        <f t="shared" si="5"/>
        <v>557000</v>
      </c>
      <c r="H96" s="50">
        <f t="shared" si="1"/>
        <v>5000</v>
      </c>
      <c r="I96" s="51">
        <f t="shared" si="2"/>
        <v>111.4</v>
      </c>
      <c r="J96" s="48">
        <f t="shared" si="3"/>
        <v>557000</v>
      </c>
    </row>
    <row r="97" spans="1:10" ht="16">
      <c r="A97" s="46" t="str">
        <f>ΘΕΜΑΤΑ!A55</f>
        <v>αγορά</v>
      </c>
      <c r="B97" s="47">
        <f>ΘΕΜΑΤΑ!B55</f>
        <v>3000</v>
      </c>
      <c r="C97" s="47">
        <f>ΘΕΜΑΤΑ!C55</f>
        <v>125</v>
      </c>
      <c r="D97" s="48">
        <f t="shared" si="0"/>
        <v>375000</v>
      </c>
      <c r="E97" s="49"/>
      <c r="F97" s="214"/>
      <c r="G97" s="48"/>
      <c r="H97" s="50">
        <f t="shared" si="1"/>
        <v>8000</v>
      </c>
      <c r="I97" s="51">
        <f t="shared" si="2"/>
        <v>116.5</v>
      </c>
      <c r="J97" s="48">
        <f t="shared" si="3"/>
        <v>932000</v>
      </c>
    </row>
    <row r="98" spans="1:10" ht="16">
      <c r="A98" s="52" t="str">
        <f>ΘΕΜΑΤΑ!A56</f>
        <v>πώληση</v>
      </c>
      <c r="B98" s="47"/>
      <c r="C98" s="47"/>
      <c r="D98" s="48"/>
      <c r="E98" s="47">
        <f>ΘΕΜΑΤΑ!E56</f>
        <v>3000</v>
      </c>
      <c r="F98" s="214">
        <f t="shared" si="4"/>
        <v>116.5</v>
      </c>
      <c r="G98" s="48">
        <f t="shared" si="5"/>
        <v>349500</v>
      </c>
      <c r="H98" s="50">
        <f t="shared" si="1"/>
        <v>5000</v>
      </c>
      <c r="I98" s="51">
        <f t="shared" si="2"/>
        <v>116.5</v>
      </c>
      <c r="J98" s="48">
        <f t="shared" si="3"/>
        <v>582500</v>
      </c>
    </row>
    <row r="99" spans="1:10" ht="16">
      <c r="A99" s="46" t="str">
        <f>ΘΕΜΑΤΑ!A57</f>
        <v>αγορά</v>
      </c>
      <c r="B99" s="47">
        <f>ΘΕΜΑΤΑ!B57</f>
        <v>5000</v>
      </c>
      <c r="C99" s="47">
        <f>ΘΕΜΑΤΑ!C57</f>
        <v>140</v>
      </c>
      <c r="D99" s="48">
        <f t="shared" si="0"/>
        <v>700000</v>
      </c>
      <c r="E99" s="49"/>
      <c r="F99" s="214"/>
      <c r="G99" s="48"/>
      <c r="H99" s="50">
        <f t="shared" si="1"/>
        <v>10000</v>
      </c>
      <c r="I99" s="51">
        <f t="shared" si="2"/>
        <v>128.25</v>
      </c>
      <c r="J99" s="48">
        <f t="shared" si="3"/>
        <v>1282500</v>
      </c>
    </row>
    <row r="100" spans="1:10" ht="16">
      <c r="A100" s="52" t="str">
        <f>ΘΕΜΑΤΑ!A58</f>
        <v>πώληση</v>
      </c>
      <c r="B100" s="47"/>
      <c r="C100" s="47"/>
      <c r="D100" s="48"/>
      <c r="E100" s="47">
        <f>ΘΕΜΑΤΑ!E58</f>
        <v>4000</v>
      </c>
      <c r="F100" s="214">
        <f t="shared" si="4"/>
        <v>128.25</v>
      </c>
      <c r="G100" s="48">
        <f t="shared" si="5"/>
        <v>513000</v>
      </c>
      <c r="H100" s="50">
        <f t="shared" si="1"/>
        <v>6000</v>
      </c>
      <c r="I100" s="51">
        <f t="shared" si="2"/>
        <v>128.25</v>
      </c>
      <c r="J100" s="48">
        <f t="shared" si="3"/>
        <v>769500</v>
      </c>
    </row>
    <row r="101" spans="1:10" ht="16">
      <c r="A101" s="43" t="str">
        <f>ΘΕΜΑΤΑ!A59</f>
        <v>εγγραφή αγοράς</v>
      </c>
      <c r="B101" s="53">
        <f>ΘΕΜΑΤΑ!B59</f>
        <v>4000</v>
      </c>
      <c r="C101" s="53">
        <f>ΘΕΜΑΤΑ!C59</f>
        <v>145</v>
      </c>
      <c r="D101" s="54">
        <f t="shared" si="0"/>
        <v>580000</v>
      </c>
      <c r="E101" s="49"/>
      <c r="G101" s="48"/>
      <c r="H101" s="50">
        <f>H100+B101-E101</f>
        <v>10000</v>
      </c>
      <c r="I101" s="51">
        <f t="shared" si="2"/>
        <v>134.94999999999999</v>
      </c>
      <c r="J101" s="48">
        <f>J100+D101-G101</f>
        <v>1349500</v>
      </c>
    </row>
    <row r="102" spans="1:10" ht="16">
      <c r="A102" s="55" t="str">
        <f>ΘΕΜΑΤΑ!A60</f>
        <v>εγγραφή πώλησης</v>
      </c>
      <c r="B102" s="53"/>
      <c r="C102" s="53"/>
      <c r="D102" s="48"/>
      <c r="E102" s="53">
        <f>ΘΕΜΑΤΑ!E60</f>
        <v>6000</v>
      </c>
      <c r="F102" s="50">
        <f>I101</f>
        <v>134.94999999999999</v>
      </c>
      <c r="G102" s="48">
        <f t="shared" si="5"/>
        <v>809699.99999999988</v>
      </c>
      <c r="H102" s="50">
        <f t="shared" ref="H102" si="6">H101+B102-E102</f>
        <v>4000</v>
      </c>
      <c r="I102" s="51">
        <f>J102/H102</f>
        <v>134.95000000000002</v>
      </c>
      <c r="J102" s="56">
        <f t="shared" si="3"/>
        <v>539800.00000000012</v>
      </c>
    </row>
    <row r="103" spans="1:10">
      <c r="B103" s="50">
        <f>SUM(B90:B102)</f>
        <v>29000</v>
      </c>
      <c r="C103" s="50"/>
      <c r="D103" s="50">
        <f t="shared" ref="D103:E103" si="7">SUM(D90:D102)</f>
        <v>3500000</v>
      </c>
      <c r="E103" s="50">
        <f t="shared" si="7"/>
        <v>25000</v>
      </c>
      <c r="G103" s="56">
        <f>SUM(G92:G102)</f>
        <v>2960200</v>
      </c>
      <c r="J103" s="50"/>
    </row>
  </sheetData>
  <mergeCells count="7">
    <mergeCell ref="E88:G88"/>
    <mergeCell ref="H88:J88"/>
    <mergeCell ref="B88:D88"/>
    <mergeCell ref="C43:D43"/>
    <mergeCell ref="C52:D52"/>
    <mergeCell ref="C63:D63"/>
    <mergeCell ref="C74:D74"/>
  </mergeCells>
  <pageMargins left="0.7" right="0.7" top="0.75" bottom="0.75" header="0.3" footer="0.3"/>
  <pageSetup paperSize="9" scale="85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2:H88"/>
  <sheetViews>
    <sheetView zoomScale="280" zoomScaleNormal="280" workbookViewId="0">
      <pane ySplit="3" topLeftCell="A4" activePane="bottomLeft" state="frozen"/>
      <selection activeCell="E36" sqref="E36"/>
      <selection pane="bottomLeft" activeCell="A2" sqref="A2:E88"/>
    </sheetView>
  </sheetViews>
  <sheetFormatPr baseColWidth="10" defaultColWidth="8.6640625" defaultRowHeight="16"/>
  <cols>
    <col min="1" max="1" width="5.5" style="46" customWidth="1"/>
    <col min="2" max="2" width="28.6640625" style="46" customWidth="1"/>
    <col min="3" max="3" width="25.33203125" style="46" customWidth="1"/>
    <col min="4" max="4" width="17.1640625" style="86" customWidth="1"/>
    <col min="5" max="5" width="15.33203125" style="86" customWidth="1"/>
    <col min="6" max="6" width="17.1640625" style="46" bestFit="1" customWidth="1"/>
    <col min="7" max="8" width="17.33203125" style="46" customWidth="1"/>
    <col min="9" max="16384" width="8.6640625" style="46"/>
  </cols>
  <sheetData>
    <row r="2" spans="1:5">
      <c r="A2" s="244" t="s">
        <v>44</v>
      </c>
      <c r="B2" s="244"/>
      <c r="C2" s="244"/>
      <c r="D2" s="244"/>
      <c r="E2" s="244"/>
    </row>
    <row r="3" spans="1:5">
      <c r="A3" s="87" t="s">
        <v>40</v>
      </c>
      <c r="B3" s="244" t="s">
        <v>41</v>
      </c>
      <c r="C3" s="244"/>
      <c r="D3" s="88" t="s">
        <v>42</v>
      </c>
      <c r="E3" s="88" t="s">
        <v>43</v>
      </c>
    </row>
    <row r="4" spans="1:5">
      <c r="A4" s="75"/>
      <c r="B4" s="75" t="str">
        <f>+ΚΑΘΟΛΙΚΟ!D8</f>
        <v>20.02</v>
      </c>
      <c r="C4" s="75"/>
      <c r="D4" s="76">
        <f>+ΥΠΟΛΟΓΙΣΜΟΙ!B5</f>
        <v>580000</v>
      </c>
      <c r="E4" s="76"/>
    </row>
    <row r="5" spans="1:5">
      <c r="A5" s="75"/>
      <c r="B5" s="75" t="str">
        <f>+ΚΑΘΟΛΙΚΟ!J21</f>
        <v>54.02</v>
      </c>
      <c r="C5" s="75"/>
      <c r="D5" s="76">
        <f>+ΥΠΟΛΟΓΙΣΜΟΙ!B6</f>
        <v>139200</v>
      </c>
      <c r="E5" s="76"/>
    </row>
    <row r="6" spans="1:5">
      <c r="A6" s="75"/>
      <c r="B6" s="75"/>
      <c r="C6" s="75" t="str">
        <f>+ΚΑΘΟΛΙΚΟ!A21</f>
        <v>50.01</v>
      </c>
      <c r="D6" s="76"/>
      <c r="E6" s="76">
        <f>+ΥΠΟΛΟΓΙΣΜΟΙ!B7</f>
        <v>719200</v>
      </c>
    </row>
    <row r="7" spans="1:5">
      <c r="A7" s="225"/>
      <c r="B7" s="226" t="s">
        <v>303</v>
      </c>
      <c r="C7" s="225"/>
      <c r="D7" s="227"/>
      <c r="E7" s="227"/>
    </row>
    <row r="8" spans="1:5">
      <c r="A8" s="75"/>
      <c r="B8" s="75" t="str">
        <f>+ΚΑΘΟΛΙΚΟ!G8</f>
        <v>30.01</v>
      </c>
      <c r="C8" s="75"/>
      <c r="D8" s="76">
        <f>+ΥΠΟΛΟΓΙΣΜΟΙ!B14</f>
        <v>1488000</v>
      </c>
      <c r="E8" s="76"/>
    </row>
    <row r="9" spans="1:5">
      <c r="A9" s="75"/>
      <c r="B9" s="75"/>
      <c r="C9" s="75" t="str">
        <f>+ΚΑΘΟΛΙΚΟ!A43</f>
        <v>70.01</v>
      </c>
      <c r="D9" s="76"/>
      <c r="E9" s="76">
        <f>+ΥΠΟΛΟΓΙΣΜΟΙ!B12</f>
        <v>1200000</v>
      </c>
    </row>
    <row r="10" spans="1:5">
      <c r="A10" s="75"/>
      <c r="B10" s="75"/>
      <c r="C10" s="75" t="str">
        <f>+ΚΑΘΟΛΙΚΟ!J21</f>
        <v>54.02</v>
      </c>
      <c r="D10" s="76"/>
      <c r="E10" s="76">
        <f>+ΥΠΟΛΟΓΙΣΜΟΙ!B13</f>
        <v>288000</v>
      </c>
    </row>
    <row r="11" spans="1:5">
      <c r="A11" s="225"/>
      <c r="B11" s="226" t="s">
        <v>304</v>
      </c>
      <c r="C11" s="225"/>
      <c r="D11" s="227"/>
      <c r="E11" s="227"/>
    </row>
    <row r="12" spans="1:5">
      <c r="A12" s="75"/>
      <c r="B12" s="75" t="str">
        <f>+ΚΑΘΟΛΙΚΟ!G43</f>
        <v>66.02</v>
      </c>
      <c r="C12" s="75"/>
      <c r="D12" s="76">
        <f>ΥΠΟΛΟΓΙΣΜΟΙ!C23</f>
        <v>21500</v>
      </c>
      <c r="E12" s="76"/>
    </row>
    <row r="13" spans="1:5">
      <c r="A13" s="75"/>
      <c r="B13" s="75"/>
      <c r="C13" s="75" t="str">
        <f>+ΚΑΘΟΛΙΚΟ!K2</f>
        <v>12.02</v>
      </c>
      <c r="D13" s="76"/>
      <c r="E13" s="76">
        <f>+D12</f>
        <v>21500</v>
      </c>
    </row>
    <row r="14" spans="1:5">
      <c r="A14" s="225"/>
      <c r="B14" s="226" t="s">
        <v>305</v>
      </c>
      <c r="C14" s="225"/>
      <c r="D14" s="227"/>
      <c r="E14" s="227"/>
    </row>
    <row r="15" spans="1:5">
      <c r="A15" s="75"/>
      <c r="B15" s="75" t="str">
        <f>+ΚΑΘΟΛΙΚΟ!J43</f>
        <v>66.05</v>
      </c>
      <c r="C15" s="75"/>
      <c r="D15" s="76">
        <f>+ΥΠΟΛΟΓΙΣΜΟΙ!B30</f>
        <v>79999.998000000007</v>
      </c>
      <c r="E15" s="76"/>
    </row>
    <row r="16" spans="1:5">
      <c r="A16" s="75"/>
      <c r="B16" s="75"/>
      <c r="C16" s="75" t="str">
        <f>+ΚΑΘΟΛΙΚΟ!M2</f>
        <v>15.02</v>
      </c>
      <c r="D16" s="76"/>
      <c r="E16" s="76">
        <f>+D15</f>
        <v>79999.998000000007</v>
      </c>
    </row>
    <row r="17" spans="1:5">
      <c r="A17" s="225"/>
      <c r="B17" s="226" t="s">
        <v>306</v>
      </c>
      <c r="C17" s="225"/>
      <c r="D17" s="227"/>
      <c r="E17" s="227"/>
    </row>
    <row r="18" spans="1:5">
      <c r="A18" s="75"/>
      <c r="B18" s="75" t="str">
        <f>ΘΕΜΑΤΑ!D12</f>
        <v>60.01</v>
      </c>
      <c r="C18" s="75"/>
      <c r="D18" s="76">
        <f>ΥΠΟΛΟΓΙΣΜΟΙ!B34</f>
        <v>50000</v>
      </c>
      <c r="E18" s="75"/>
    </row>
    <row r="19" spans="1:5">
      <c r="A19" s="75"/>
      <c r="B19" s="75" t="str">
        <f>ΘΕΜΑΤΑ!D13</f>
        <v>60.02</v>
      </c>
      <c r="C19" s="75"/>
      <c r="D19" s="76">
        <f>ΥΠΟΛΟΓΙΣΜΟΙ!C35</f>
        <v>15000</v>
      </c>
      <c r="E19" s="75"/>
    </row>
    <row r="20" spans="1:5">
      <c r="A20" s="75"/>
      <c r="B20" s="228" t="str">
        <f>ΘΕΜΑΤΑ!D10</f>
        <v>55.01</v>
      </c>
      <c r="C20" s="75"/>
      <c r="D20" s="75"/>
      <c r="E20" s="76">
        <f>ΥΠΟΛΟΓΙΣΜΟΙ!C36+ΥΠΟΛΟΓΙΣΜΟΙ!C35</f>
        <v>25000</v>
      </c>
    </row>
    <row r="21" spans="1:5">
      <c r="A21" s="75"/>
      <c r="B21" s="228" t="str">
        <f>ΘΕΜΑΤΑ!D9</f>
        <v>54.03</v>
      </c>
      <c r="C21" s="75"/>
      <c r="D21" s="75"/>
      <c r="E21" s="76">
        <f>ΥΠΟΛΟΓΙΣΜΟΙ!C37</f>
        <v>7500</v>
      </c>
    </row>
    <row r="22" spans="1:5">
      <c r="A22" s="75"/>
      <c r="B22" s="228" t="str">
        <f>ΘΕΜΑΤΑ!D7</f>
        <v>53.03</v>
      </c>
      <c r="C22" s="75"/>
      <c r="D22" s="75"/>
      <c r="E22" s="76">
        <f>ΥΠΟΛΟΓΙΣΜΟΙ!B38</f>
        <v>32500</v>
      </c>
    </row>
    <row r="23" spans="1:5">
      <c r="A23" s="225"/>
      <c r="B23" s="226" t="str">
        <f>ΥΠΟΛΟΓΙΣΜΟΙ!A33</f>
        <v>3. Μισθοδοσία</v>
      </c>
      <c r="C23" s="225"/>
      <c r="D23" s="227"/>
      <c r="E23" s="227"/>
    </row>
    <row r="24" spans="1:5">
      <c r="A24" s="75"/>
      <c r="B24" s="75" t="str">
        <f>ΘΕΜΑΤΑ!D19</f>
        <v>65.01</v>
      </c>
      <c r="C24" s="75"/>
      <c r="D24" s="76">
        <f>ΥΠΟΛΟΓΙΣΜΟΙ!B40</f>
        <v>5000</v>
      </c>
      <c r="E24" s="75"/>
    </row>
    <row r="25" spans="1:5">
      <c r="A25" s="75"/>
      <c r="B25" s="228" t="str">
        <f>ΘΕΜΑΤΑ!D6</f>
        <v>52.01</v>
      </c>
      <c r="C25" s="75"/>
      <c r="D25" s="75"/>
      <c r="E25" s="76">
        <f>D24</f>
        <v>5000</v>
      </c>
    </row>
    <row r="26" spans="1:5">
      <c r="A26" s="225"/>
      <c r="B26" s="226" t="str">
        <f>ΥΠΟΛΟΓΙΣΜΟΙ!A39</f>
        <v>4. Λογισμός τόκων επί δανείου</v>
      </c>
      <c r="C26" s="225"/>
      <c r="D26" s="227"/>
      <c r="E26" s="227"/>
    </row>
    <row r="27" spans="1:5">
      <c r="A27" s="75"/>
      <c r="B27" s="75" t="str">
        <f>ΘΕΜΑΤΑ!D18</f>
        <v>64.12</v>
      </c>
      <c r="C27" s="75"/>
      <c r="D27" s="76">
        <f>ΥΠΟΛΟΓΙΣΜΟΙ!B49</f>
        <v>1000</v>
      </c>
      <c r="E27" s="75"/>
    </row>
    <row r="28" spans="1:5">
      <c r="A28" s="75"/>
      <c r="B28" s="229" t="str">
        <f>'1 ΙΣΟΖΥΓΙΟ'!A39</f>
        <v>56.01</v>
      </c>
      <c r="C28" s="75"/>
      <c r="D28" s="75"/>
      <c r="E28" s="76">
        <f>D27</f>
        <v>1000</v>
      </c>
    </row>
    <row r="29" spans="1:5">
      <c r="A29" s="225"/>
      <c r="B29" s="226" t="str">
        <f>ΥΠΟΛΟΓΙΣΜΟΙ!A41</f>
        <v>5. έξοδα χρήσεως δεδουλευμένα</v>
      </c>
      <c r="C29" s="225"/>
      <c r="D29" s="227"/>
      <c r="E29" s="227"/>
    </row>
    <row r="30" spans="1:5">
      <c r="A30" s="75"/>
      <c r="B30" s="75" t="str">
        <f>ΘΕΜΑΤΑ!A16</f>
        <v>38.02</v>
      </c>
      <c r="C30" s="75"/>
      <c r="D30" s="230">
        <f>ΥΠΟΛΟΓΙΣΜΟΙ!B51+ΥΠΟΛΟΓΙΣΜΟΙ!B60</f>
        <v>12400</v>
      </c>
      <c r="E30" s="75"/>
    </row>
    <row r="31" spans="1:5">
      <c r="A31" s="75"/>
      <c r="B31" s="228" t="str">
        <f>'1 ΙΣΟΖΥΓΙΟ'!A38</f>
        <v>70.07</v>
      </c>
      <c r="C31" s="75"/>
      <c r="D31" s="75"/>
      <c r="E31" s="230">
        <f>ΥΠΟΛΟΓΙΣΜΟΙ!B58</f>
        <v>5000</v>
      </c>
    </row>
    <row r="32" spans="1:5">
      <c r="A32" s="75"/>
      <c r="B32" s="228" t="str">
        <f>'1 ΙΣΟΖΥΓΙΟ'!A40</f>
        <v>56.02</v>
      </c>
      <c r="C32" s="75"/>
      <c r="D32" s="75"/>
      <c r="E32" s="230">
        <f>ΥΠΟΛΟΓΙΣΜΟΙ!B59</f>
        <v>5000</v>
      </c>
    </row>
    <row r="33" spans="1:5">
      <c r="A33" s="75"/>
      <c r="B33" s="228" t="str">
        <f>ΘΕΜΑΤΑ!D8</f>
        <v>54.02</v>
      </c>
      <c r="C33" s="75"/>
      <c r="D33" s="75"/>
      <c r="E33" s="230">
        <f>ΥΠΟΛΟΓΙΣΜΟΙ!B60</f>
        <v>2400</v>
      </c>
    </row>
    <row r="34" spans="1:5">
      <c r="A34" s="225"/>
      <c r="B34" s="226" t="str">
        <f>ΥΠΟΛΟΓΙΣΜΟΙ!A50</f>
        <v>6.Έσοδα επομένων χρήσεων</v>
      </c>
      <c r="C34" s="225"/>
      <c r="D34" s="227"/>
      <c r="E34" s="227"/>
    </row>
    <row r="35" spans="1:5">
      <c r="A35" s="75"/>
      <c r="B35" s="75" t="str">
        <f>ΘΕΜΑΤΑ!D17</f>
        <v>64.10</v>
      </c>
      <c r="C35" s="75"/>
      <c r="D35" s="230">
        <f>ΥΠΟΛΟΓΙΣΜΟΙ!B69</f>
        <v>6000</v>
      </c>
      <c r="E35" s="75"/>
    </row>
    <row r="36" spans="1:5">
      <c r="A36" s="75"/>
      <c r="B36" s="75" t="str">
        <f>'1 ΙΣΟΖΥΓΙΟ'!A41</f>
        <v>37.01</v>
      </c>
      <c r="C36" s="75"/>
      <c r="D36" s="230">
        <f>ΥΠΟΛΟΓΙΣΜΟΙ!B70</f>
        <v>6000</v>
      </c>
      <c r="E36" s="75"/>
    </row>
    <row r="37" spans="1:5">
      <c r="A37" s="75"/>
      <c r="B37" s="75" t="str">
        <f>ΘΕΜΑΤΑ!D8</f>
        <v>54.02</v>
      </c>
      <c r="C37" s="75"/>
      <c r="D37" s="230">
        <f>ΥΠΟΛΟΓΙΣΜΟΙ!B71</f>
        <v>2880</v>
      </c>
      <c r="E37" s="75"/>
    </row>
    <row r="38" spans="1:5">
      <c r="A38" s="75"/>
      <c r="B38" s="228" t="str">
        <f>ΘΕΜΑΤΑ!A16</f>
        <v>38.02</v>
      </c>
      <c r="C38" s="75"/>
      <c r="D38" s="75"/>
      <c r="E38" s="230">
        <f>ΥΠΟΛΟΓΙΣΜΟΙ!B62+ΥΠΟΛΟΓΙΣΜΟΙ!B71</f>
        <v>14880</v>
      </c>
    </row>
    <row r="39" spans="1:5">
      <c r="A39" s="225"/>
      <c r="B39" s="226" t="str">
        <f>ΥΠΟΛΟΓΙΣΜΟΙ!A61</f>
        <v>7. Έξοδα επομένων χρήσεων</v>
      </c>
      <c r="C39" s="225"/>
      <c r="D39" s="227"/>
      <c r="E39" s="227"/>
    </row>
    <row r="40" spans="1:5">
      <c r="A40" s="75"/>
      <c r="B40" s="75" t="str">
        <f>'1 ΙΣΟΖΥΓΙΟ'!A42</f>
        <v>37.02</v>
      </c>
      <c r="C40" s="75"/>
      <c r="D40" s="230">
        <f>ΥΠΟΛΟΓΙΣΜΟΙ!B80</f>
        <v>3000</v>
      </c>
      <c r="E40" s="75"/>
    </row>
    <row r="41" spans="1:5">
      <c r="A41" s="75"/>
      <c r="B41" s="228" t="str">
        <f>'1 ΙΣΟΖΥΓΙΟ'!A38</f>
        <v>70.07</v>
      </c>
      <c r="C41" s="75"/>
      <c r="D41" s="75"/>
      <c r="E41" s="230">
        <f>D40</f>
        <v>3000</v>
      </c>
    </row>
    <row r="42" spans="1:5">
      <c r="A42" s="225"/>
      <c r="B42" s="226" t="str">
        <f>ΥΠΟΛΟΓΙΣΜΟΙ!A72</f>
        <v>8. έσοδα χρήσεως δεδουμευμένα</v>
      </c>
      <c r="C42" s="225"/>
      <c r="D42" s="227"/>
      <c r="E42" s="227"/>
    </row>
    <row r="43" spans="1:5">
      <c r="A43" s="75"/>
      <c r="B43" s="75" t="str">
        <f>ΘΕΜΑΤΑ!A14</f>
        <v>30.97</v>
      </c>
      <c r="C43" s="75"/>
      <c r="D43" s="230">
        <f>ΥΠΟΛΟΓΙΣΜΟΙ!B82</f>
        <v>30000</v>
      </c>
      <c r="E43" s="75"/>
    </row>
    <row r="44" spans="1:5">
      <c r="A44" s="75"/>
      <c r="B44" s="228" t="str">
        <f>ΘΕΜΑΤΑ!A13</f>
        <v>30.01</v>
      </c>
      <c r="C44" s="75"/>
      <c r="D44" s="75"/>
      <c r="E44" s="230">
        <f>D43</f>
        <v>30000</v>
      </c>
    </row>
    <row r="45" spans="1:5">
      <c r="A45" s="225"/>
      <c r="B45" s="226" t="str">
        <f>ΥΠΟΛΟΓΙΣΜΟΙ!A82</f>
        <v>Νέοι επισφαλείς</v>
      </c>
      <c r="C45" s="225"/>
      <c r="D45" s="227"/>
      <c r="E45" s="227"/>
    </row>
    <row r="46" spans="1:5">
      <c r="A46" s="75"/>
      <c r="B46" s="75" t="str">
        <f>'1 ΙΣΟΖΥΓΙΟ'!A43</f>
        <v>68.00</v>
      </c>
      <c r="C46" s="75"/>
      <c r="D46" s="230">
        <f>ΥΠΟΛΟΓΙΣΜΟΙ!B85</f>
        <v>70000</v>
      </c>
      <c r="E46" s="75"/>
    </row>
    <row r="47" spans="1:5">
      <c r="A47" s="75"/>
      <c r="B47" s="231" t="str">
        <f>ΘΕΜΑΤΑ!D11</f>
        <v>57.02</v>
      </c>
      <c r="C47" s="75"/>
      <c r="D47" s="75"/>
      <c r="E47" s="230">
        <f>D46</f>
        <v>70000</v>
      </c>
    </row>
    <row r="48" spans="1:5">
      <c r="A48" s="225"/>
      <c r="B48" s="226" t="str">
        <f>ΥΠΟΛΟΓΙΣΜΟΙ!A85</f>
        <v>Απαιτούμενες νέες προβλέψεις</v>
      </c>
      <c r="C48" s="225"/>
      <c r="D48" s="227"/>
      <c r="E48" s="227"/>
    </row>
    <row r="49" spans="1:8">
      <c r="A49" s="75"/>
      <c r="B49" s="232" t="str">
        <f>B47</f>
        <v>57.02</v>
      </c>
      <c r="C49" s="75"/>
      <c r="D49" s="230">
        <f>ΥΠΟΛΟΓΙΣΜΟΙ!B86</f>
        <v>40000</v>
      </c>
      <c r="E49" s="75"/>
    </row>
    <row r="50" spans="1:8">
      <c r="A50" s="75"/>
      <c r="B50" s="228" t="str">
        <f>B43</f>
        <v>30.97</v>
      </c>
      <c r="C50" s="75"/>
      <c r="D50" s="75"/>
      <c r="E50" s="230">
        <f>D49</f>
        <v>40000</v>
      </c>
    </row>
    <row r="51" spans="1:8">
      <c r="A51" s="225"/>
      <c r="B51" s="226" t="str">
        <f>ΥΠΟΛΟΓΙΣΜΟΙ!A86</f>
        <v>Διαγραφή επισφαλών από προβλέψεις</v>
      </c>
      <c r="C51" s="225"/>
      <c r="D51" s="227"/>
      <c r="E51" s="227"/>
    </row>
    <row r="52" spans="1:8">
      <c r="A52" s="225"/>
      <c r="B52" s="226" t="str">
        <f>ΥΠΟΛΟΓΙΣΜΟΙ!A81</f>
        <v>9. Προβλέψεις για επισφαλείς πελάτες</v>
      </c>
      <c r="C52" s="225"/>
      <c r="D52" s="227"/>
      <c r="E52" s="227"/>
    </row>
    <row r="53" spans="1:8">
      <c r="A53" s="75"/>
      <c r="B53" s="75" t="str">
        <f>+ΚΑΘΟΛΙΚΟ!A56</f>
        <v>80.00</v>
      </c>
      <c r="C53" s="75"/>
      <c r="D53" s="76">
        <f>+E54+E55</f>
        <v>3500000</v>
      </c>
      <c r="E53" s="76"/>
    </row>
    <row r="54" spans="1:8">
      <c r="A54" s="75"/>
      <c r="B54" s="75"/>
      <c r="C54" s="75" t="str">
        <f>+ΚΑΘΟΛΙΚΟ!A8</f>
        <v>20.01</v>
      </c>
      <c r="D54" s="76"/>
      <c r="E54" s="76">
        <f>+ΚΑΘΟΛΙΚΟ!A9</f>
        <v>400000</v>
      </c>
    </row>
    <row r="55" spans="1:8">
      <c r="A55" s="75"/>
      <c r="B55" s="75"/>
      <c r="C55" s="75" t="str">
        <f>+ΚΑΘΟΛΙΚΟ!D8</f>
        <v>20.02</v>
      </c>
      <c r="D55" s="76"/>
      <c r="E55" s="76">
        <f>+ΚΑΘΟΛΙΚΟ!D9+ΚΑΘΟΛΙΚΟ!D10</f>
        <v>3100000</v>
      </c>
    </row>
    <row r="56" spans="1:8">
      <c r="A56" s="225"/>
      <c r="B56" s="226" t="s">
        <v>225</v>
      </c>
      <c r="C56" s="225"/>
      <c r="D56" s="227"/>
      <c r="E56" s="227"/>
    </row>
    <row r="57" spans="1:8">
      <c r="A57" s="75"/>
      <c r="B57" s="75" t="str">
        <f>+ΚΑΘΟΛΙΚΟ!A8</f>
        <v>20.01</v>
      </c>
      <c r="C57" s="75"/>
      <c r="D57" s="76">
        <f>ΥΠΟΛΟΓΙΣΜΟΙ!J102</f>
        <v>539800.00000000012</v>
      </c>
      <c r="E57" s="76"/>
    </row>
    <row r="58" spans="1:8">
      <c r="A58" s="80"/>
      <c r="B58" s="80"/>
      <c r="C58" s="80" t="str">
        <f>+ΚΑΘΟΛΙΚΟ!A56</f>
        <v>80.00</v>
      </c>
      <c r="D58" s="81"/>
      <c r="E58" s="81">
        <f>+D57</f>
        <v>539800.00000000012</v>
      </c>
    </row>
    <row r="59" spans="1:8" ht="56" customHeight="1">
      <c r="A59" s="225"/>
      <c r="B59" s="226" t="s">
        <v>226</v>
      </c>
      <c r="C59" s="225"/>
      <c r="D59" s="256" t="s">
        <v>224</v>
      </c>
      <c r="E59" s="256"/>
    </row>
    <row r="60" spans="1:8">
      <c r="A60" s="75"/>
      <c r="B60" s="75" t="str">
        <f>+ΚΑΘΟΛΙΚΟ!D56</f>
        <v>80.01</v>
      </c>
      <c r="C60" s="75"/>
      <c r="D60" s="76">
        <f>+E61</f>
        <v>2960200</v>
      </c>
      <c r="E60" s="76"/>
    </row>
    <row r="61" spans="1:8">
      <c r="A61" s="75"/>
      <c r="B61" s="75"/>
      <c r="C61" s="75" t="str">
        <f>+ΚΑΘΟΛΙΚΟ!A56</f>
        <v>80.00</v>
      </c>
      <c r="D61" s="76"/>
      <c r="E61" s="76">
        <f>+ΚΑΘΟΛΙΚΟ!A61</f>
        <v>2960200</v>
      </c>
    </row>
    <row r="62" spans="1:8">
      <c r="A62" s="75"/>
      <c r="B62" s="233" t="s">
        <v>67</v>
      </c>
      <c r="C62" s="233"/>
      <c r="D62" s="234"/>
      <c r="E62" s="234"/>
      <c r="G62" s="255" t="str">
        <f>B73</f>
        <v>80.99</v>
      </c>
      <c r="H62" s="255"/>
    </row>
    <row r="63" spans="1:8">
      <c r="A63" s="75"/>
      <c r="B63" s="75" t="str">
        <f>+ΚΑΘΟΛΙΚΟ!A43</f>
        <v>70.01</v>
      </c>
      <c r="C63" s="75"/>
      <c r="D63" s="76">
        <f>+ΚΑΘΟΛΙΚΟ!B48</f>
        <v>4700000</v>
      </c>
      <c r="E63" s="76"/>
      <c r="G63" s="82">
        <f>D73</f>
        <v>1748499.9979999999</v>
      </c>
      <c r="H63" s="83">
        <f>E67</f>
        <v>1739800</v>
      </c>
    </row>
    <row r="64" spans="1:8">
      <c r="A64" s="75"/>
      <c r="B64" s="75"/>
      <c r="C64" s="75" t="str">
        <f>+ΚΑΘΟΛΙΚΟ!D56</f>
        <v>80.01</v>
      </c>
      <c r="D64" s="76"/>
      <c r="E64" s="76">
        <f>+D63</f>
        <v>4700000</v>
      </c>
      <c r="G64" s="82"/>
      <c r="H64" s="84">
        <f>E71</f>
        <v>18000</v>
      </c>
    </row>
    <row r="65" spans="1:8">
      <c r="A65" s="75"/>
      <c r="B65" s="233" t="s">
        <v>68</v>
      </c>
      <c r="C65" s="233"/>
      <c r="D65" s="234"/>
      <c r="E65" s="234"/>
      <c r="G65" s="82"/>
      <c r="H65" s="85">
        <f>H63+H64-G63</f>
        <v>9300.002000000095</v>
      </c>
    </row>
    <row r="66" spans="1:8">
      <c r="A66" s="75"/>
      <c r="B66" s="75" t="str">
        <f>+ΚΑΘΟΛΙΚΟ!D56</f>
        <v>80.01</v>
      </c>
      <c r="C66" s="75"/>
      <c r="D66" s="76">
        <f>+ΚΑΘΟΛΙΚΟ!E61</f>
        <v>1739800</v>
      </c>
      <c r="E66" s="76"/>
      <c r="H66" s="78"/>
    </row>
    <row r="67" spans="1:8">
      <c r="A67" s="75"/>
      <c r="B67" s="75"/>
      <c r="C67" s="75" t="str">
        <f>+ΚΑΘΟΛΙΚΟ!G56</f>
        <v>80.99</v>
      </c>
      <c r="D67" s="76"/>
      <c r="E67" s="76">
        <f>+D66</f>
        <v>1739800</v>
      </c>
    </row>
    <row r="68" spans="1:8">
      <c r="A68" s="75"/>
      <c r="B68" s="233" t="s">
        <v>81</v>
      </c>
      <c r="C68" s="233"/>
      <c r="D68" s="234"/>
      <c r="E68" s="234"/>
    </row>
    <row r="69" spans="1:8">
      <c r="A69" s="75"/>
      <c r="B69" s="75" t="str">
        <f>ΚΑΘΟΛΙΚΟ!M43</f>
        <v>70.07</v>
      </c>
      <c r="C69" s="75"/>
      <c r="D69" s="76">
        <f>ΚΑΘΟΛΙΚΟ!M49</f>
        <v>8000</v>
      </c>
      <c r="E69" s="76"/>
    </row>
    <row r="70" spans="1:8">
      <c r="A70" s="75"/>
      <c r="B70" s="75" t="str">
        <f>ΚΑΘΟΛΙΚΟ!D43</f>
        <v>72.04</v>
      </c>
      <c r="C70" s="75"/>
      <c r="D70" s="76">
        <f>ΚΑΘΟΛΙΚΟ!E44</f>
        <v>10000</v>
      </c>
      <c r="E70" s="76"/>
    </row>
    <row r="71" spans="1:8">
      <c r="A71" s="75"/>
      <c r="B71" s="75"/>
      <c r="C71" s="75" t="str">
        <f>+ΚΑΘΟΛΙΚΟ!G56</f>
        <v>80.99</v>
      </c>
      <c r="D71" s="76"/>
      <c r="E71" s="76">
        <f>D70+D69</f>
        <v>18000</v>
      </c>
      <c r="H71" s="79"/>
    </row>
    <row r="72" spans="1:8">
      <c r="A72" s="75"/>
      <c r="B72" s="233" t="s">
        <v>80</v>
      </c>
      <c r="C72" s="233"/>
      <c r="D72" s="234"/>
      <c r="E72" s="234"/>
    </row>
    <row r="73" spans="1:8">
      <c r="A73" s="75"/>
      <c r="B73" s="75" t="str">
        <f>+ΚΑΘΟΛΙΚΟ!G56</f>
        <v>80.99</v>
      </c>
      <c r="C73" s="75"/>
      <c r="D73" s="76">
        <f>SUM(E74:E84)</f>
        <v>1748499.9979999999</v>
      </c>
      <c r="E73" s="76"/>
    </row>
    <row r="74" spans="1:8">
      <c r="A74" s="75"/>
      <c r="B74" s="75"/>
      <c r="C74" s="75" t="str">
        <f>+ΚΑΘΟΛΙΚΟ!G27</f>
        <v>60.01</v>
      </c>
      <c r="D74" s="76"/>
      <c r="E74" s="76">
        <f>+ΚΑΘΟΛΙΚΟ!G30</f>
        <v>700000</v>
      </c>
    </row>
    <row r="75" spans="1:8">
      <c r="A75" s="75"/>
      <c r="B75" s="75"/>
      <c r="C75" s="75" t="str">
        <f>+ΚΑΘΟΛΙΚΟ!J27</f>
        <v>60.02</v>
      </c>
      <c r="D75" s="76"/>
      <c r="E75" s="76">
        <f>+ΚΑΘΟΛΙΚΟ!J32</f>
        <v>165000</v>
      </c>
    </row>
    <row r="76" spans="1:8">
      <c r="A76" s="75"/>
      <c r="B76" s="75"/>
      <c r="C76" s="75" t="str">
        <f>+ΚΑΘΟΛΙΚΟ!M27</f>
        <v>64.01</v>
      </c>
      <c r="D76" s="76"/>
      <c r="E76" s="76">
        <f>+ΚΑΘΟΛΙΚΟ!M32</f>
        <v>140000</v>
      </c>
    </row>
    <row r="77" spans="1:8">
      <c r="A77" s="75"/>
      <c r="B77" s="75"/>
      <c r="C77" s="75" t="str">
        <f>+ΚΑΘΟΛΙΚΟ!A34</f>
        <v>64.02</v>
      </c>
      <c r="D77" s="76"/>
      <c r="E77" s="76">
        <f>+ΚΑΘΟΛΙΚΟ!A40</f>
        <v>50000</v>
      </c>
    </row>
    <row r="78" spans="1:8">
      <c r="A78" s="75"/>
      <c r="B78" s="75"/>
      <c r="C78" s="75" t="str">
        <f>+ΚΑΘΟΛΙΚΟ!D34</f>
        <v>64.07</v>
      </c>
      <c r="D78" s="76"/>
      <c r="E78" s="76">
        <f>+ΚΑΘΟΛΙΚΟ!D40</f>
        <v>120000</v>
      </c>
    </row>
    <row r="79" spans="1:8">
      <c r="A79" s="75"/>
      <c r="B79" s="75"/>
      <c r="C79" s="75" t="str">
        <f>+ΚΑΘΟΛΙΚΟ!G34</f>
        <v>64.10</v>
      </c>
      <c r="D79" s="76"/>
      <c r="E79" s="76">
        <f>+ΚΑΘΟΛΙΚΟ!G40</f>
        <v>136000</v>
      </c>
    </row>
    <row r="80" spans="1:8">
      <c r="A80" s="75"/>
      <c r="B80" s="75"/>
      <c r="C80" s="75" t="str">
        <f>+ΚΑΘΟΛΙΚΟ!J34</f>
        <v>64.12</v>
      </c>
      <c r="D80" s="76"/>
      <c r="E80" s="76">
        <f>+ΚΑΘΟΛΙΚΟ!J40</f>
        <v>201000</v>
      </c>
    </row>
    <row r="81" spans="1:5">
      <c r="A81" s="75"/>
      <c r="B81" s="75"/>
      <c r="C81" s="75" t="str">
        <f>+ΚΑΘΟΛΙΚΟ!M34</f>
        <v>65.01</v>
      </c>
      <c r="D81" s="76"/>
      <c r="E81" s="76">
        <f>+ΚΑΘΟΛΙΚΟ!M39</f>
        <v>65000</v>
      </c>
    </row>
    <row r="82" spans="1:5">
      <c r="A82" s="75"/>
      <c r="B82" s="75"/>
      <c r="C82" s="75" t="str">
        <f>+ΚΑΘΟΛΙΚΟ!G43</f>
        <v>66.02</v>
      </c>
      <c r="D82" s="76"/>
      <c r="E82" s="76">
        <f>+ΚΑΘΟΛΙΚΟ!G49</f>
        <v>21500</v>
      </c>
    </row>
    <row r="83" spans="1:5">
      <c r="A83" s="75"/>
      <c r="B83" s="75"/>
      <c r="C83" s="75" t="str">
        <f>+ΚΑΘΟΛΙΚΟ!J43</f>
        <v>66.05</v>
      </c>
      <c r="D83" s="76"/>
      <c r="E83" s="76">
        <f>+ΚΑΘΟΛΙΚΟ!J49</f>
        <v>79999.998000000007</v>
      </c>
    </row>
    <row r="84" spans="1:5">
      <c r="A84" s="75"/>
      <c r="B84" s="75"/>
      <c r="C84" s="75" t="str">
        <f>'ΙΣΟΖΥΓΙΟ ΠΡΟΣΗΡΜΟΣΜΕΝΟ'!A43</f>
        <v>68.00</v>
      </c>
      <c r="D84" s="76"/>
      <c r="E84" s="76">
        <f>ΚΑΘΟΛΙΚΟ!N55</f>
        <v>70000</v>
      </c>
    </row>
    <row r="85" spans="1:5">
      <c r="A85" s="75"/>
      <c r="B85" s="233" t="s">
        <v>79</v>
      </c>
      <c r="C85" s="233"/>
      <c r="D85" s="234"/>
      <c r="E85" s="234"/>
    </row>
    <row r="86" spans="1:5">
      <c r="A86" s="75"/>
      <c r="B86" s="75" t="str">
        <f>+ΚΑΘΟΛΙΚΟ!G56</f>
        <v>80.99</v>
      </c>
      <c r="C86" s="75"/>
      <c r="D86" s="76">
        <f>H65</f>
        <v>9300.002000000095</v>
      </c>
      <c r="E86" s="76"/>
    </row>
    <row r="87" spans="1:5">
      <c r="A87" s="75"/>
      <c r="B87" s="75"/>
      <c r="C87" s="232" t="str">
        <f>+ΚΑΘΟΛΙΚΟ!J15</f>
        <v>49.00</v>
      </c>
      <c r="D87" s="76"/>
      <c r="E87" s="76">
        <f>D86</f>
        <v>9300.002000000095</v>
      </c>
    </row>
    <row r="88" spans="1:5">
      <c r="A88" s="75"/>
      <c r="B88" s="233" t="s">
        <v>78</v>
      </c>
      <c r="C88" s="233"/>
      <c r="D88" s="234"/>
      <c r="E88" s="234"/>
    </row>
  </sheetData>
  <mergeCells count="4">
    <mergeCell ref="B3:C3"/>
    <mergeCell ref="A2:E2"/>
    <mergeCell ref="G62:H62"/>
    <mergeCell ref="D59:E59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O76"/>
  <sheetViews>
    <sheetView topLeftCell="B13" zoomScale="240" zoomScaleNormal="240" workbookViewId="0">
      <selection activeCell="H24" sqref="H24"/>
    </sheetView>
  </sheetViews>
  <sheetFormatPr baseColWidth="10" defaultColWidth="11.5" defaultRowHeight="13"/>
  <cols>
    <col min="1" max="2" width="11" style="1" bestFit="1" customWidth="1"/>
    <col min="3" max="3" width="4.6640625" style="1" customWidth="1"/>
    <col min="4" max="5" width="11" style="1" bestFit="1" customWidth="1"/>
    <col min="6" max="6" width="3.33203125" style="1" customWidth="1"/>
    <col min="7" max="8" width="11" style="1" bestFit="1" customWidth="1"/>
    <col min="9" max="9" width="2.83203125" style="1" customWidth="1"/>
    <col min="10" max="11" width="9.6640625" style="1" bestFit="1" customWidth="1"/>
    <col min="12" max="12" width="3.6640625" style="2" customWidth="1"/>
    <col min="13" max="14" width="9.6640625" style="1" bestFit="1" customWidth="1"/>
    <col min="15" max="15" width="12.6640625" style="2" bestFit="1" customWidth="1"/>
    <col min="16" max="16384" width="11.5" style="1"/>
  </cols>
  <sheetData>
    <row r="1" spans="1:15" ht="30">
      <c r="A1" s="262" t="s">
        <v>39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181"/>
    </row>
    <row r="2" spans="1:15">
      <c r="A2" s="258" t="str">
        <f>ΘΕΜΑΤΑ!A6</f>
        <v>10.01</v>
      </c>
      <c r="B2" s="259"/>
      <c r="C2" s="2"/>
      <c r="D2" s="258" t="str">
        <f>ΘΕΜΑΤΑ!A7</f>
        <v>12.01</v>
      </c>
      <c r="E2" s="259"/>
      <c r="F2" s="2"/>
      <c r="G2" s="258" t="str">
        <f>+ΘΕΜΑΤΑ!A8</f>
        <v>15.01</v>
      </c>
      <c r="H2" s="259"/>
      <c r="J2" s="258" t="str">
        <f>+ΘΕΜΑΤΑ!A9</f>
        <v>12.02</v>
      </c>
      <c r="K2" s="259" t="str">
        <f>+ΘΕΜΑΤΑ!A9</f>
        <v>12.02</v>
      </c>
      <c r="M2" s="258" t="str">
        <f>+ΘΕΜΑΤΑ!A10</f>
        <v>15.02</v>
      </c>
      <c r="N2" s="259"/>
    </row>
    <row r="3" spans="1:15">
      <c r="A3" s="4">
        <f>+ΘΕΜΑΤΑ!C6</f>
        <v>200000</v>
      </c>
      <c r="B3" s="22"/>
      <c r="C3" s="2"/>
      <c r="D3" s="16">
        <f>+ΘΕΜΑΤΑ!C7</f>
        <v>930000</v>
      </c>
      <c r="E3" s="22"/>
      <c r="F3" s="2"/>
      <c r="G3" s="2">
        <f>+ΘΕΜΑΤΑ!C8</f>
        <v>400000</v>
      </c>
      <c r="H3" s="22"/>
      <c r="I3" s="2"/>
      <c r="J3" s="2"/>
      <c r="K3" s="22">
        <f>+ΘΕΜΑΤΑ!C9</f>
        <v>500000</v>
      </c>
      <c r="M3" s="2"/>
      <c r="N3" s="22">
        <f>+ΘΕΜΑΤΑ!C10</f>
        <v>220000</v>
      </c>
    </row>
    <row r="4" spans="1:15">
      <c r="A4" s="24"/>
      <c r="B4" s="4"/>
      <c r="C4" s="2"/>
      <c r="D4" s="6"/>
      <c r="E4" s="4"/>
      <c r="F4" s="2"/>
      <c r="G4" s="6"/>
      <c r="H4" s="4"/>
      <c r="I4" s="2"/>
      <c r="J4" s="2"/>
      <c r="K4" s="93">
        <f>+ΗΜΕΡΟΛΟΓΙΟ!E13</f>
        <v>21500</v>
      </c>
      <c r="M4" s="2"/>
      <c r="N4" s="91">
        <f>+ΗΜΕΡΟΛΟΓΙΟ!E16</f>
        <v>79999.998000000007</v>
      </c>
    </row>
    <row r="5" spans="1:15">
      <c r="A5" s="94">
        <f>+A3</f>
        <v>200000</v>
      </c>
      <c r="B5" s="4"/>
      <c r="C5" s="2"/>
      <c r="D5" s="94">
        <f>+D3</f>
        <v>930000</v>
      </c>
      <c r="E5" s="4"/>
      <c r="F5" s="2"/>
      <c r="G5" s="94">
        <f>+G3</f>
        <v>400000</v>
      </c>
      <c r="H5" s="4"/>
      <c r="I5" s="2"/>
      <c r="J5" s="2"/>
      <c r="K5" s="4"/>
      <c r="M5" s="2"/>
      <c r="N5" s="4"/>
    </row>
    <row r="6" spans="1:15">
      <c r="A6" s="4"/>
      <c r="B6" s="4"/>
      <c r="C6" s="2"/>
      <c r="D6" s="2"/>
      <c r="E6" s="4"/>
      <c r="F6" s="2"/>
      <c r="G6" s="2"/>
      <c r="H6" s="4"/>
      <c r="I6" s="2"/>
      <c r="J6" s="2"/>
      <c r="K6" s="3"/>
      <c r="M6" s="2"/>
      <c r="N6" s="3"/>
    </row>
    <row r="7" spans="1:15">
      <c r="A7" s="4"/>
      <c r="B7" s="4"/>
      <c r="C7" s="2"/>
      <c r="D7" s="2"/>
      <c r="E7" s="4"/>
      <c r="F7" s="2"/>
      <c r="G7" s="2"/>
      <c r="H7" s="4"/>
      <c r="I7" s="2"/>
      <c r="J7" s="2"/>
      <c r="K7" s="94">
        <f>+K3+K4</f>
        <v>521500</v>
      </c>
      <c r="M7" s="2"/>
      <c r="N7" s="94">
        <f>+N4+N3</f>
        <v>299999.99800000002</v>
      </c>
    </row>
    <row r="8" spans="1:15">
      <c r="A8" s="258" t="str">
        <f>+ΘΕΜΑΤΑ!A11</f>
        <v>20.01</v>
      </c>
      <c r="B8" s="259"/>
      <c r="D8" s="258" t="str">
        <f>+ΘΕΜΑΤΑ!A12</f>
        <v>20.02</v>
      </c>
      <c r="E8" s="259"/>
      <c r="F8" s="2"/>
      <c r="G8" s="258" t="str">
        <f>+ΘΕΜΑΤΑ!A13</f>
        <v>30.01</v>
      </c>
      <c r="H8" s="259"/>
      <c r="J8" s="258" t="str">
        <f>ΘΕΜΑΤΑ!A14</f>
        <v>30.97</v>
      </c>
      <c r="K8" s="259"/>
      <c r="M8" s="258" t="str">
        <f>+ΘΕΜΑΤΑ!A15</f>
        <v>31.01</v>
      </c>
      <c r="N8" s="259"/>
    </row>
    <row r="9" spans="1:15">
      <c r="A9" s="2">
        <f>+ΘΕΜΑΤΑ!C11</f>
        <v>400000</v>
      </c>
      <c r="B9" s="92">
        <f>+ΗΜΕΡΟΛΟΓΙΟ!E54</f>
        <v>400000</v>
      </c>
      <c r="D9" s="2">
        <f>+ΘΕΜΑΤΑ!C12</f>
        <v>2520000</v>
      </c>
      <c r="E9" s="92">
        <f>+ΗΜΕΡΟΛΟΓΙΟ!E55</f>
        <v>3100000</v>
      </c>
      <c r="F9" s="2"/>
      <c r="G9" s="2">
        <f>+ΘΕΜΑΤΑ!C13</f>
        <v>600000</v>
      </c>
      <c r="H9" s="22"/>
      <c r="J9" s="2">
        <f>ΘΕΜΑΤΑ!C14</f>
        <v>80000</v>
      </c>
      <c r="K9" s="22"/>
      <c r="M9" s="2">
        <f>+ΘΕΜΑΤΑ!C15</f>
        <v>120000</v>
      </c>
      <c r="N9" s="22"/>
    </row>
    <row r="10" spans="1:15">
      <c r="A10" s="90">
        <f>ΗΜΕΡΟΛΟΓΙΟ!D57</f>
        <v>539800.00000000012</v>
      </c>
      <c r="B10" s="4"/>
      <c r="D10" s="90">
        <f>+ΗΜΕΡΟΛΟΓΙΟ!D4</f>
        <v>580000</v>
      </c>
      <c r="E10" s="4"/>
      <c r="F10" s="2"/>
      <c r="G10" s="90">
        <f>+ΗΜΕΡΟΛΟΓΙΟ!D8</f>
        <v>1488000</v>
      </c>
      <c r="H10" s="91">
        <f>ΗΜΕΡΟΛΟΓΙΟ!E44</f>
        <v>30000</v>
      </c>
      <c r="J10" s="90">
        <f>ΗΜΕΡΟΛΟΓΙΟ!D43</f>
        <v>30000</v>
      </c>
      <c r="K10" s="91">
        <f>ΗΜΕΡΟΛΟΓΙΟ!E50</f>
        <v>40000</v>
      </c>
      <c r="M10" s="16"/>
      <c r="N10" s="4"/>
    </row>
    <row r="11" spans="1:15">
      <c r="A11" s="2"/>
      <c r="B11" s="4"/>
      <c r="D11" s="2"/>
      <c r="E11" s="4"/>
      <c r="F11" s="2"/>
      <c r="G11" s="2"/>
      <c r="H11" s="4"/>
      <c r="J11" s="2"/>
      <c r="K11" s="4"/>
      <c r="M11" s="2"/>
      <c r="N11" s="4"/>
    </row>
    <row r="12" spans="1:15">
      <c r="A12" s="2"/>
      <c r="B12" s="4"/>
      <c r="D12" s="2"/>
      <c r="E12" s="4"/>
      <c r="F12" s="2"/>
      <c r="G12" s="2"/>
      <c r="H12" s="4"/>
      <c r="J12" s="2"/>
      <c r="K12" s="3"/>
      <c r="M12" s="2"/>
      <c r="N12" s="4"/>
    </row>
    <row r="13" spans="1:15">
      <c r="A13" s="6"/>
      <c r="B13" s="4"/>
      <c r="D13" s="6"/>
      <c r="E13" s="4"/>
      <c r="F13" s="2"/>
      <c r="G13" s="6"/>
      <c r="H13" s="4"/>
      <c r="J13" s="2"/>
      <c r="K13" s="4"/>
      <c r="M13" s="6"/>
      <c r="N13" s="4"/>
    </row>
    <row r="14" spans="1:15">
      <c r="A14" s="94">
        <f>+A9+A10-B9</f>
        <v>539800.00000000012</v>
      </c>
      <c r="B14" s="4"/>
      <c r="D14" s="94">
        <f>+D9+D10-E9</f>
        <v>0</v>
      </c>
      <c r="E14" s="4"/>
      <c r="F14" s="2"/>
      <c r="G14" s="94">
        <f>+G9+G10-H10</f>
        <v>2058000</v>
      </c>
      <c r="H14" s="4"/>
      <c r="J14" s="94">
        <f>+J9+J10-K10</f>
        <v>70000</v>
      </c>
      <c r="K14" s="4"/>
      <c r="M14" s="94">
        <f>+M9+M10-N9</f>
        <v>120000</v>
      </c>
      <c r="N14" s="4"/>
    </row>
    <row r="15" spans="1:15">
      <c r="A15" s="258" t="str">
        <f>+ΘΕΜΑΤΑ!A16</f>
        <v>38.02</v>
      </c>
      <c r="B15" s="259"/>
      <c r="C15" s="2"/>
      <c r="D15" s="258" t="str">
        <f>+ΘΕΜΑΤΑ!A17</f>
        <v>38.01</v>
      </c>
      <c r="E15" s="259"/>
      <c r="F15" s="2"/>
      <c r="G15" s="258" t="str">
        <f>+ΘΕΜΑΤΑ!A18</f>
        <v>40.00</v>
      </c>
      <c r="H15" s="259"/>
      <c r="I15" s="25"/>
      <c r="J15" s="258" t="str">
        <f>+ΘΕΜΑΤΑ!A19</f>
        <v>49.00</v>
      </c>
      <c r="K15" s="259"/>
      <c r="M15" s="258" t="str">
        <f>+ΘΕΜΑΤΑ!A20</f>
        <v>51.01</v>
      </c>
      <c r="N15" s="259"/>
    </row>
    <row r="16" spans="1:15">
      <c r="A16" s="4">
        <f>+ΘΕΜΑΤΑ!C16</f>
        <v>200000</v>
      </c>
      <c r="B16" s="92">
        <f>ΗΜΕΡΟΛΟΓΙΟ!E38</f>
        <v>14880</v>
      </c>
      <c r="C16" s="2"/>
      <c r="D16" s="2">
        <f>+ΘΕΜΑΤΑ!C17</f>
        <v>50000</v>
      </c>
      <c r="E16" s="22"/>
      <c r="F16" s="2"/>
      <c r="G16" s="2"/>
      <c r="H16" s="22">
        <f>+ΘΕΜΑΤΑ!C18</f>
        <v>500000</v>
      </c>
      <c r="I16" s="2"/>
      <c r="J16" s="2"/>
      <c r="K16" s="22">
        <f>+ΘΕΜΑΤΑ!C19</f>
        <v>300000</v>
      </c>
      <c r="M16" s="2"/>
      <c r="N16" s="22">
        <f>+ΘΕΜΑΤΑ!C20</f>
        <v>400000</v>
      </c>
    </row>
    <row r="17" spans="1:14">
      <c r="A17" s="91">
        <f>ΗΜΕΡΟΛΟΓΙΟ!D30</f>
        <v>12400</v>
      </c>
      <c r="B17" s="4"/>
      <c r="C17" s="2"/>
      <c r="D17" s="2"/>
      <c r="E17" s="4"/>
      <c r="F17" s="2"/>
      <c r="G17" s="2"/>
      <c r="H17" s="4"/>
      <c r="I17" s="2"/>
      <c r="J17" s="2"/>
      <c r="K17" s="94">
        <f>+K16</f>
        <v>300000</v>
      </c>
      <c r="M17" s="2"/>
      <c r="N17" s="4"/>
    </row>
    <row r="18" spans="1:14">
      <c r="A18" s="4"/>
      <c r="B18" s="4"/>
      <c r="C18" s="2"/>
      <c r="D18" s="2"/>
      <c r="E18" s="4"/>
      <c r="F18" s="2"/>
      <c r="G18" s="2"/>
      <c r="H18" s="4"/>
      <c r="I18" s="2"/>
      <c r="J18" s="2"/>
      <c r="K18" s="4">
        <f>ΗΜΕΡΟΛΟΓΙΟ!E87</f>
        <v>9300.002000000095</v>
      </c>
      <c r="M18" s="2"/>
      <c r="N18" s="4"/>
    </row>
    <row r="19" spans="1:14">
      <c r="A19" s="24"/>
      <c r="B19" s="4"/>
      <c r="C19" s="2"/>
      <c r="D19" s="6"/>
      <c r="E19" s="4"/>
      <c r="F19" s="2"/>
      <c r="G19" s="2"/>
      <c r="H19" s="3"/>
      <c r="I19" s="2"/>
      <c r="J19" s="2"/>
      <c r="K19" s="3"/>
      <c r="M19" s="2"/>
      <c r="N19" s="4"/>
    </row>
    <row r="20" spans="1:14">
      <c r="A20" s="94">
        <f>A16+A17-B16</f>
        <v>197520</v>
      </c>
      <c r="B20" s="4"/>
      <c r="C20" s="2"/>
      <c r="D20" s="94">
        <f>+D18+D16-E16</f>
        <v>50000</v>
      </c>
      <c r="E20" s="4"/>
      <c r="F20" s="2"/>
      <c r="G20" s="2"/>
      <c r="H20" s="94">
        <f>+H16</f>
        <v>500000</v>
      </c>
      <c r="I20" s="2"/>
      <c r="J20" s="2"/>
      <c r="K20" s="133">
        <f>K18+K17</f>
        <v>309300.00200000009</v>
      </c>
      <c r="M20" s="2"/>
      <c r="N20" s="94">
        <f>+N16</f>
        <v>400000</v>
      </c>
    </row>
    <row r="21" spans="1:14">
      <c r="A21" s="258" t="str">
        <f>+ΘΕΜΑΤΑ!A21</f>
        <v>50.01</v>
      </c>
      <c r="B21" s="259"/>
      <c r="C21" s="2"/>
      <c r="D21" s="258" t="str">
        <f>+ΘΕΜΑΤΑ!D6</f>
        <v>52.01</v>
      </c>
      <c r="E21" s="259"/>
      <c r="F21" s="2"/>
      <c r="G21" s="258" t="str">
        <f>+ΘΕΜΑΤΑ!D7</f>
        <v>53.03</v>
      </c>
      <c r="H21" s="259"/>
      <c r="I21" s="2"/>
      <c r="J21" s="258" t="str">
        <f>+ΘΕΜΑΤΑ!D8</f>
        <v>54.02</v>
      </c>
      <c r="K21" s="259"/>
      <c r="M21" s="258" t="str">
        <f>+ΘΕΜΑΤΑ!D9</f>
        <v>54.03</v>
      </c>
      <c r="N21" s="259"/>
    </row>
    <row r="22" spans="1:14">
      <c r="A22" s="2"/>
      <c r="B22" s="22">
        <f>+ΘΕΜΑΤΑ!C21</f>
        <v>600000</v>
      </c>
      <c r="C22" s="2"/>
      <c r="D22" s="2"/>
      <c r="E22" s="22">
        <f>+ΘΕΜΑΤΑ!F6</f>
        <v>700000</v>
      </c>
      <c r="G22" s="2"/>
      <c r="H22" s="22">
        <f>+ΘΕΜΑΤΑ!F7</f>
        <v>100000</v>
      </c>
      <c r="I22" s="2"/>
      <c r="J22" s="90">
        <f>+ΗΜΕΡΟΛΟΓΙΟ!D5</f>
        <v>139200</v>
      </c>
      <c r="K22" s="22">
        <f>+ΘΕΜΑΤΑ!F8</f>
        <v>50000</v>
      </c>
      <c r="M22" s="2"/>
      <c r="N22" s="22">
        <f>+ΘΕΜΑΤΑ!F9</f>
        <v>20000</v>
      </c>
    </row>
    <row r="23" spans="1:14">
      <c r="A23" s="2"/>
      <c r="B23" s="91">
        <f>+ΗΜΕΡΟΛΟΓΙΟ!E6</f>
        <v>719200</v>
      </c>
      <c r="C23" s="2"/>
      <c r="D23" s="90"/>
      <c r="E23" s="91">
        <f>ΗΜΕΡΟΛΟΓΙΟ!E25</f>
        <v>5000</v>
      </c>
      <c r="G23" s="2"/>
      <c r="H23" s="91">
        <f>ΗΜΕΡΟΛΟΓΙΟ!E22</f>
        <v>32500</v>
      </c>
      <c r="I23" s="2"/>
      <c r="J23" s="2">
        <f>ΗΜΕΡΟΛΟΓΙΟ!D37</f>
        <v>2880</v>
      </c>
      <c r="K23" s="91">
        <f>+ΗΜΕΡΟΛΟΓΙΟ!E10</f>
        <v>288000</v>
      </c>
      <c r="M23" s="2"/>
      <c r="N23" s="91">
        <f>ΗΜΕΡΟΛΟΓΙΟ!E21</f>
        <v>7500</v>
      </c>
    </row>
    <row r="24" spans="1:14">
      <c r="A24" s="2"/>
      <c r="B24" s="4"/>
      <c r="C24" s="2"/>
      <c r="D24" s="2"/>
      <c r="E24" s="4"/>
      <c r="G24" s="2"/>
      <c r="H24" s="4"/>
      <c r="I24" s="2"/>
      <c r="J24" s="2"/>
      <c r="K24" s="91">
        <f>ΗΜΕΡΟΛΟΓΙΟ!E33</f>
        <v>2400</v>
      </c>
      <c r="M24" s="2"/>
      <c r="N24" s="4"/>
    </row>
    <row r="25" spans="1:14">
      <c r="A25" s="2"/>
      <c r="B25" s="4"/>
      <c r="C25" s="2"/>
      <c r="D25" s="2"/>
      <c r="E25" s="4"/>
      <c r="G25" s="2"/>
      <c r="H25" s="4"/>
      <c r="I25" s="2"/>
      <c r="J25" s="2"/>
      <c r="K25" s="4"/>
      <c r="M25" s="2"/>
      <c r="N25" s="94">
        <f>+N23+N22</f>
        <v>27500</v>
      </c>
    </row>
    <row r="26" spans="1:14">
      <c r="A26" s="2"/>
      <c r="B26" s="94">
        <f>+B23+B22</f>
        <v>1319200</v>
      </c>
      <c r="C26" s="2"/>
      <c r="D26" s="2"/>
      <c r="E26" s="94">
        <f>E22+E23-D23</f>
        <v>705000</v>
      </c>
      <c r="G26" s="2"/>
      <c r="H26" s="94">
        <f>+H22+H23</f>
        <v>132500</v>
      </c>
      <c r="I26" s="2"/>
      <c r="J26" s="2"/>
      <c r="K26" s="94">
        <f>+K24+K23+K22-J22-J23</f>
        <v>198320</v>
      </c>
      <c r="M26" s="2"/>
    </row>
    <row r="27" spans="1:14">
      <c r="A27" s="258" t="str">
        <f>+ΘΕΜΑΤΑ!D10</f>
        <v>55.01</v>
      </c>
      <c r="B27" s="259"/>
      <c r="C27" s="2"/>
      <c r="D27" s="258" t="str">
        <f>ΘΕΜΑΤΑ!D11</f>
        <v>57.02</v>
      </c>
      <c r="E27" s="259"/>
      <c r="G27" s="258" t="str">
        <f>+ΘΕΜΑΤΑ!D12</f>
        <v>60.01</v>
      </c>
      <c r="H27" s="259"/>
      <c r="I27" s="25"/>
      <c r="J27" s="258" t="str">
        <f>+ΘΕΜΑΤΑ!D13</f>
        <v>60.02</v>
      </c>
      <c r="K27" s="259"/>
      <c r="M27" s="258" t="str">
        <f>+ΘΕΜΑΤΑ!D14</f>
        <v>64.01</v>
      </c>
      <c r="N27" s="259"/>
    </row>
    <row r="28" spans="1:14">
      <c r="A28" s="2"/>
      <c r="B28" s="22">
        <f>+ΘΕΜΑΤΑ!F10</f>
        <v>60000</v>
      </c>
      <c r="C28" s="2"/>
      <c r="D28" s="2"/>
      <c r="E28" s="22">
        <f>ΘΕΜΑΤΑ!F11</f>
        <v>40000</v>
      </c>
      <c r="G28" s="2">
        <f>+ΘΕΜΑΤΑ!F12</f>
        <v>650000</v>
      </c>
      <c r="H28" s="22"/>
      <c r="I28" s="2"/>
      <c r="J28" s="2">
        <f>+ΘΕΜΑΤΑ!F13</f>
        <v>150000</v>
      </c>
      <c r="K28" s="22"/>
      <c r="M28" s="2">
        <f>+ΘΕΜΑΤΑ!F14</f>
        <v>140000</v>
      </c>
      <c r="N28" s="22"/>
    </row>
    <row r="29" spans="1:14">
      <c r="A29" s="2"/>
      <c r="B29" s="91">
        <f>ΗΜΕΡΟΛΟΓΙΟ!E20</f>
        <v>25000</v>
      </c>
      <c r="C29" s="2"/>
      <c r="D29" s="2">
        <f>ΗΜΕΡΟΛΟΓΙΟ!D49</f>
        <v>40000</v>
      </c>
      <c r="E29" s="91">
        <f>ΗΜΕΡΟΛΟΓΙΟ!E47</f>
        <v>70000</v>
      </c>
      <c r="G29" s="90">
        <f>ΗΜΕΡΟΛΟΓΙΟ!D18</f>
        <v>50000</v>
      </c>
      <c r="H29" s="4"/>
      <c r="I29" s="2"/>
      <c r="J29" s="90">
        <f>ΗΜΕΡΟΛΟΓΙΟ!D19</f>
        <v>15000</v>
      </c>
      <c r="K29" s="4"/>
      <c r="M29" s="90"/>
      <c r="N29" s="4"/>
    </row>
    <row r="30" spans="1:14">
      <c r="A30" s="2"/>
      <c r="B30" s="4"/>
      <c r="C30" s="2"/>
      <c r="D30" s="2"/>
      <c r="E30" s="4"/>
      <c r="G30" s="94">
        <f>+G29+G28</f>
        <v>700000</v>
      </c>
      <c r="H30" s="4">
        <f>+ΗΜΕΡΟΛΟΓΙΟ!E74</f>
        <v>700000</v>
      </c>
      <c r="I30" s="2"/>
      <c r="J30" s="2"/>
      <c r="K30" s="4"/>
      <c r="M30" s="2"/>
      <c r="N30" s="4"/>
    </row>
    <row r="31" spans="1:14">
      <c r="A31" s="2"/>
      <c r="B31" s="3"/>
      <c r="C31" s="2"/>
      <c r="D31" s="2"/>
      <c r="E31" s="4"/>
      <c r="G31" s="6"/>
      <c r="H31" s="4"/>
      <c r="I31" s="2"/>
      <c r="J31" s="6"/>
      <c r="K31" s="4"/>
      <c r="M31" s="6"/>
      <c r="N31" s="4"/>
    </row>
    <row r="32" spans="1:14">
      <c r="A32" s="2"/>
      <c r="B32" s="94">
        <f>+B29+B28</f>
        <v>85000</v>
      </c>
      <c r="C32" s="2"/>
      <c r="E32" s="94">
        <f>E29+E28-D29</f>
        <v>70000</v>
      </c>
      <c r="G32" s="133">
        <f>G30-H30</f>
        <v>0</v>
      </c>
      <c r="H32" s="4"/>
      <c r="I32" s="2"/>
      <c r="J32" s="94">
        <f>+J29+J28</f>
        <v>165000</v>
      </c>
      <c r="K32" s="4">
        <f>+ΗΜΕΡΟΛΟΓΙΟ!E75</f>
        <v>165000</v>
      </c>
      <c r="M32" s="94">
        <f>+M28+M29</f>
        <v>140000</v>
      </c>
      <c r="N32" s="4">
        <f>+ΗΜΕΡΟΛΟΓΙΟ!E76</f>
        <v>140000</v>
      </c>
    </row>
    <row r="33" spans="1:14" s="2" customFormat="1">
      <c r="J33" s="134">
        <f>J32-K32</f>
        <v>0</v>
      </c>
      <c r="M33" s="134">
        <f>M32-N32</f>
        <v>0</v>
      </c>
    </row>
    <row r="34" spans="1:14">
      <c r="A34" s="258" t="str">
        <f>+ΘΕΜΑΤΑ!D15</f>
        <v>64.02</v>
      </c>
      <c r="B34" s="259"/>
      <c r="C34" s="2"/>
      <c r="D34" s="258" t="str">
        <f>+ΘΕΜΑΤΑ!D16</f>
        <v>64.07</v>
      </c>
      <c r="E34" s="259"/>
      <c r="F34" s="2"/>
      <c r="G34" s="258" t="str">
        <f>+ΘΕΜΑΤΑ!D17</f>
        <v>64.10</v>
      </c>
      <c r="H34" s="259"/>
      <c r="I34" s="2"/>
      <c r="J34" s="258" t="str">
        <f>+ΘΕΜΑΤΑ!D18</f>
        <v>64.12</v>
      </c>
      <c r="K34" s="259"/>
      <c r="M34" s="258" t="str">
        <f>+ΘΕΜΑΤΑ!D19</f>
        <v>65.01</v>
      </c>
      <c r="N34" s="259"/>
    </row>
    <row r="35" spans="1:14">
      <c r="A35" s="4">
        <f>+ΘΕΜΑΤΑ!F15</f>
        <v>50000</v>
      </c>
      <c r="B35" s="22"/>
      <c r="C35" s="2"/>
      <c r="D35" s="2">
        <f>+ΘΕΜΑΤΑ!F16</f>
        <v>120000</v>
      </c>
      <c r="E35" s="22"/>
      <c r="F35" s="2"/>
      <c r="G35" s="2">
        <f>+ΘΕΜΑΤΑ!F17</f>
        <v>130000</v>
      </c>
      <c r="H35" s="22"/>
      <c r="I35" s="2"/>
      <c r="J35" s="2">
        <f>+ΘΕΜΑΤΑ!F18</f>
        <v>200000</v>
      </c>
      <c r="K35" s="22"/>
      <c r="M35" s="2">
        <f>+ΘΕΜΑΤΑ!F19</f>
        <v>60000</v>
      </c>
      <c r="N35" s="22"/>
    </row>
    <row r="36" spans="1:14">
      <c r="A36" s="4"/>
      <c r="B36" s="4"/>
      <c r="C36" s="2"/>
      <c r="D36" s="2"/>
      <c r="E36" s="4"/>
      <c r="F36" s="2"/>
      <c r="G36" s="2">
        <f>ΗΜΕΡΟΛΟΓΙΟ!D35</f>
        <v>6000</v>
      </c>
      <c r="H36" s="4"/>
      <c r="I36" s="25"/>
      <c r="J36" s="2">
        <f>ΗΜΕΡΟΛΟΓΙΟ!D27</f>
        <v>1000</v>
      </c>
      <c r="K36" s="4"/>
      <c r="M36" s="90">
        <f>ΗΜΕΡΟΛΟΓΙΟ!D24</f>
        <v>5000</v>
      </c>
      <c r="N36" s="4"/>
    </row>
    <row r="37" spans="1:14">
      <c r="A37" s="4"/>
      <c r="B37" s="4"/>
      <c r="C37" s="2"/>
      <c r="D37" s="2"/>
      <c r="E37" s="4"/>
      <c r="F37" s="2"/>
      <c r="G37" s="2"/>
      <c r="H37" s="4"/>
      <c r="I37" s="2"/>
      <c r="J37" s="2"/>
      <c r="K37" s="4"/>
      <c r="M37" s="2"/>
      <c r="N37" s="4"/>
    </row>
    <row r="38" spans="1:14">
      <c r="A38" s="4"/>
      <c r="B38" s="4"/>
      <c r="C38" s="2"/>
      <c r="D38" s="2"/>
      <c r="E38" s="4"/>
      <c r="F38" s="2"/>
      <c r="G38" s="2"/>
      <c r="H38" s="4"/>
      <c r="I38" s="2"/>
      <c r="J38" s="2"/>
      <c r="K38" s="4"/>
      <c r="M38" s="6"/>
      <c r="N38" s="4"/>
    </row>
    <row r="39" spans="1:14">
      <c r="A39" s="24"/>
      <c r="B39" s="4"/>
      <c r="C39" s="2"/>
      <c r="D39" s="6"/>
      <c r="E39" s="4"/>
      <c r="F39" s="2"/>
      <c r="G39" s="6"/>
      <c r="H39" s="4"/>
      <c r="I39" s="2"/>
      <c r="J39" s="6"/>
      <c r="K39" s="4"/>
      <c r="M39" s="94">
        <f>M35+M36</f>
        <v>65000</v>
      </c>
      <c r="N39" s="4">
        <f>+ΗΜΕΡΟΛΟΓΙΟ!E81</f>
        <v>65000</v>
      </c>
    </row>
    <row r="40" spans="1:14">
      <c r="A40" s="94">
        <f>+A36+A35</f>
        <v>50000</v>
      </c>
      <c r="B40" s="4">
        <f>+ΗΜΕΡΟΛΟΓΙΟ!E77</f>
        <v>50000</v>
      </c>
      <c r="C40" s="2"/>
      <c r="D40" s="94">
        <f>+D35</f>
        <v>120000</v>
      </c>
      <c r="E40" s="4">
        <f>+ΗΜΕΡΟΛΟΓΙΟ!E78</f>
        <v>120000</v>
      </c>
      <c r="F40" s="2"/>
      <c r="G40" s="94">
        <f>+G35+G36</f>
        <v>136000</v>
      </c>
      <c r="H40" s="4">
        <f>+ΗΜΕΡΟΛΟΓΙΟ!E79</f>
        <v>136000</v>
      </c>
      <c r="I40" s="2"/>
      <c r="J40" s="94">
        <f>SUM(J35:J39)</f>
        <v>201000</v>
      </c>
      <c r="K40" s="4">
        <f>+ΗΜΕΡΟΛΟΓΙΟ!E80</f>
        <v>201000</v>
      </c>
      <c r="M40" s="135">
        <f>M39-N39</f>
        <v>0</v>
      </c>
      <c r="N40" s="4"/>
    </row>
    <row r="41" spans="1:14">
      <c r="A41" s="135">
        <f>A40-B40</f>
        <v>0</v>
      </c>
      <c r="B41" s="4"/>
      <c r="C41" s="2"/>
      <c r="D41" s="135">
        <f>D40-E40</f>
        <v>0</v>
      </c>
      <c r="E41" s="4"/>
      <c r="F41" s="2"/>
      <c r="G41" s="135">
        <f>G40-H40</f>
        <v>0</v>
      </c>
      <c r="H41" s="4"/>
      <c r="I41" s="2"/>
      <c r="J41" s="135">
        <f>J40-K40</f>
        <v>0</v>
      </c>
      <c r="M41" s="2"/>
      <c r="N41" s="4"/>
    </row>
    <row r="42" spans="1:14">
      <c r="C42" s="2"/>
      <c r="F42" s="2"/>
      <c r="I42" s="2"/>
      <c r="J42" s="2"/>
      <c r="M42" s="2"/>
    </row>
    <row r="43" spans="1:14">
      <c r="A43" s="258" t="str">
        <f>+ΘΕΜΑΤΑ!D20</f>
        <v>70.01</v>
      </c>
      <c r="B43" s="259"/>
      <c r="C43" s="2"/>
      <c r="D43" s="258" t="str">
        <f>+ΘΕΜΑΤΑ!D21</f>
        <v>72.04</v>
      </c>
      <c r="E43" s="259"/>
      <c r="F43" s="2"/>
      <c r="G43" s="258" t="s">
        <v>227</v>
      </c>
      <c r="H43" s="259"/>
      <c r="I43" s="2"/>
      <c r="J43" s="258" t="s">
        <v>120</v>
      </c>
      <c r="K43" s="259"/>
      <c r="M43" s="258" t="s">
        <v>266</v>
      </c>
      <c r="N43" s="259"/>
    </row>
    <row r="44" spans="1:14">
      <c r="B44" s="22">
        <f>+ΘΕΜΑΤΑ!F20</f>
        <v>3500000</v>
      </c>
      <c r="D44" s="2"/>
      <c r="E44" s="22">
        <f>+ΘΕΜΑΤΑ!F21</f>
        <v>10000</v>
      </c>
      <c r="G44" s="90">
        <f>+ΗΜΕΡΟΛΟΓΙΟ!D12</f>
        <v>21500</v>
      </c>
      <c r="H44" s="22"/>
      <c r="I44" s="25"/>
      <c r="J44" s="90">
        <f>+ΗΜΕΡΟΛΟΓΙΟ!D15</f>
        <v>79999.998000000007</v>
      </c>
      <c r="K44" s="22"/>
      <c r="M44" s="90"/>
      <c r="N44" s="22">
        <f>ΗΜΕΡΟΛΟΓΙΟ!E31</f>
        <v>5000</v>
      </c>
    </row>
    <row r="45" spans="1:14">
      <c r="A45" s="2"/>
      <c r="B45" s="91">
        <f>+ΗΜΕΡΟΛΟΓΙΟ!E9</f>
        <v>1200000</v>
      </c>
      <c r="D45" s="2"/>
      <c r="E45" s="4"/>
      <c r="G45" s="2"/>
      <c r="H45" s="4"/>
      <c r="I45" s="2"/>
      <c r="J45" s="2"/>
      <c r="K45" s="4"/>
      <c r="M45" s="2"/>
      <c r="N45" s="4">
        <f>ΗΜΕΡΟΛΟΓΙΟ!E41</f>
        <v>3000</v>
      </c>
    </row>
    <row r="46" spans="1:14">
      <c r="A46" s="2"/>
      <c r="B46" s="4"/>
      <c r="D46" s="2"/>
      <c r="E46" s="4"/>
      <c r="G46" s="2"/>
      <c r="H46" s="4"/>
      <c r="I46" s="2"/>
      <c r="J46" s="2"/>
      <c r="K46" s="4"/>
      <c r="M46" s="2"/>
      <c r="N46" s="4"/>
    </row>
    <row r="47" spans="1:14">
      <c r="A47" s="2"/>
      <c r="B47" s="3"/>
      <c r="D47" s="2"/>
      <c r="E47" s="4"/>
      <c r="G47" s="2"/>
      <c r="H47" s="4"/>
      <c r="I47" s="2"/>
      <c r="J47" s="2"/>
      <c r="K47" s="4"/>
      <c r="M47" s="2"/>
      <c r="N47" s="4"/>
    </row>
    <row r="48" spans="1:14">
      <c r="A48" s="2">
        <f>+ΗΜΕΡΟΛΟΓΙΟ!D63</f>
        <v>4700000</v>
      </c>
      <c r="B48" s="94">
        <f>+B44+B45</f>
        <v>4700000</v>
      </c>
      <c r="D48" s="2">
        <f>+ΗΜΕΡΟΛΟΓΙΟ!D70</f>
        <v>10000</v>
      </c>
      <c r="E48" s="94">
        <f>E44</f>
        <v>10000</v>
      </c>
      <c r="G48" s="6"/>
      <c r="H48" s="4"/>
      <c r="I48" s="2"/>
      <c r="J48" s="6"/>
      <c r="K48" s="4"/>
      <c r="M48" s="6"/>
      <c r="N48" s="4"/>
    </row>
    <row r="49" spans="1:15">
      <c r="A49" s="4"/>
      <c r="B49" s="134">
        <f>B48-A48</f>
        <v>0</v>
      </c>
      <c r="C49" s="2"/>
      <c r="D49" s="2"/>
      <c r="E49" s="134">
        <f>E48-D48</f>
        <v>0</v>
      </c>
      <c r="F49" s="2"/>
      <c r="G49" s="94">
        <f>+G44</f>
        <v>21500</v>
      </c>
      <c r="H49" s="4">
        <f>+ΗΜΕΡΟΛΟΓΙΟ!E82</f>
        <v>21500</v>
      </c>
      <c r="I49" s="2"/>
      <c r="J49" s="94">
        <f>+J44</f>
        <v>79999.998000000007</v>
      </c>
      <c r="K49" s="4">
        <f>+ΗΜΕΡΟΛΟΓΙΟ!E83</f>
        <v>79999.998000000007</v>
      </c>
      <c r="M49" s="94">
        <f>N49</f>
        <v>8000</v>
      </c>
      <c r="N49" s="94">
        <f>SUM(N44:N48)</f>
        <v>8000</v>
      </c>
    </row>
    <row r="50" spans="1:15">
      <c r="A50" s="2"/>
      <c r="B50" s="2"/>
      <c r="C50" s="2"/>
      <c r="D50" s="2"/>
      <c r="E50" s="2"/>
      <c r="F50" s="2"/>
      <c r="G50" s="135">
        <f>G49-H49</f>
        <v>0</v>
      </c>
      <c r="H50" s="2"/>
      <c r="I50" s="5"/>
      <c r="J50" s="135">
        <f>J49-K49</f>
        <v>0</v>
      </c>
      <c r="L50" s="1"/>
      <c r="N50" s="135">
        <f>M49-N49</f>
        <v>0</v>
      </c>
    </row>
    <row r="51" spans="1:15">
      <c r="A51" s="258" t="s">
        <v>267</v>
      </c>
      <c r="B51" s="259"/>
      <c r="C51" s="2"/>
      <c r="D51" s="258" t="s">
        <v>268</v>
      </c>
      <c r="E51" s="259"/>
      <c r="F51" s="2"/>
      <c r="G51" s="258" t="s">
        <v>269</v>
      </c>
      <c r="H51" s="259"/>
      <c r="I51" s="2"/>
      <c r="J51" s="258" t="s">
        <v>270</v>
      </c>
      <c r="K51" s="259"/>
      <c r="L51" s="1"/>
      <c r="M51" s="258" t="s">
        <v>307</v>
      </c>
      <c r="N51" s="259"/>
      <c r="O51" s="1"/>
    </row>
    <row r="52" spans="1:15">
      <c r="A52" s="90"/>
      <c r="B52" s="22">
        <f>ΗΜΕΡΟΛΟΓΙΟ!E28</f>
        <v>1000</v>
      </c>
      <c r="C52" s="2"/>
      <c r="D52" s="90"/>
      <c r="E52" s="22">
        <f>ΗΜΕΡΟΛΟΓΙΟ!E32</f>
        <v>5000</v>
      </c>
      <c r="F52" s="2"/>
      <c r="G52" s="90">
        <f>ΗΜΕΡΟΛΟΓΙΟ!D36</f>
        <v>6000</v>
      </c>
      <c r="H52" s="22"/>
      <c r="I52" s="2"/>
      <c r="J52" s="90">
        <f>ΗΜΕΡΟΛΟΓΙΟ!D40</f>
        <v>3000</v>
      </c>
      <c r="K52" s="22"/>
      <c r="L52" s="1"/>
      <c r="M52" s="90">
        <f>ΗΜΕΡΟΛΟΓΙΟ!D46</f>
        <v>70000</v>
      </c>
      <c r="N52" s="22"/>
      <c r="O52" s="1"/>
    </row>
    <row r="53" spans="1:15">
      <c r="A53" s="2"/>
      <c r="B53" s="4"/>
      <c r="C53" s="2"/>
      <c r="D53" s="2"/>
      <c r="E53" s="4"/>
      <c r="F53" s="2"/>
      <c r="G53" s="2"/>
      <c r="H53" s="4"/>
      <c r="I53" s="2"/>
      <c r="J53" s="2"/>
      <c r="K53" s="4"/>
      <c r="L53" s="1"/>
      <c r="M53" s="2"/>
      <c r="N53" s="4"/>
      <c r="O53" s="1"/>
    </row>
    <row r="54" spans="1:15">
      <c r="A54" s="2"/>
      <c r="B54" s="4"/>
      <c r="C54" s="2"/>
      <c r="D54" s="6"/>
      <c r="E54" s="4"/>
      <c r="F54" s="2"/>
      <c r="G54" s="6"/>
      <c r="H54" s="4"/>
      <c r="I54" s="2"/>
      <c r="J54" s="6"/>
      <c r="K54" s="4"/>
      <c r="L54" s="1"/>
      <c r="M54" s="6"/>
      <c r="N54" s="4"/>
      <c r="O54" s="1"/>
    </row>
    <row r="55" spans="1:15">
      <c r="A55" s="4"/>
      <c r="B55" s="94">
        <f>B52</f>
        <v>1000</v>
      </c>
      <c r="C55" s="2"/>
      <c r="D55" s="6"/>
      <c r="E55" s="94">
        <f>SUM(E52:E54)</f>
        <v>5000</v>
      </c>
      <c r="F55" s="2"/>
      <c r="G55" s="94">
        <f>SUM(G52:G54)</f>
        <v>6000</v>
      </c>
      <c r="H55" s="4"/>
      <c r="I55" s="2"/>
      <c r="J55" s="94">
        <f>SUM(J52:J54)</f>
        <v>3000</v>
      </c>
      <c r="K55" s="4"/>
      <c r="L55" s="1"/>
      <c r="M55" s="94">
        <f>SUM(M52:M54)</f>
        <v>70000</v>
      </c>
      <c r="N55" s="4">
        <f>M55</f>
        <v>70000</v>
      </c>
      <c r="O55" s="1"/>
    </row>
    <row r="56" spans="1:15">
      <c r="A56" s="258" t="s">
        <v>61</v>
      </c>
      <c r="B56" s="259"/>
      <c r="C56" s="25"/>
      <c r="D56" s="260" t="s">
        <v>66</v>
      </c>
      <c r="E56" s="260"/>
      <c r="F56" s="2"/>
      <c r="G56" s="260" t="s">
        <v>69</v>
      </c>
      <c r="H56" s="261"/>
      <c r="L56" s="1"/>
      <c r="M56" s="2"/>
      <c r="N56" s="135">
        <f>M55-N55</f>
        <v>0</v>
      </c>
      <c r="O56" s="1"/>
    </row>
    <row r="57" spans="1:15">
      <c r="A57" s="2"/>
      <c r="B57" s="22"/>
      <c r="C57" s="2"/>
      <c r="D57" s="2">
        <f>+ΗΜΕΡΟΛΟΓΙΟ!D60</f>
        <v>2960200</v>
      </c>
      <c r="E57" s="2">
        <f>+ΗΜΕΡΟΛΟΓΙΟ!E64</f>
        <v>4700000</v>
      </c>
      <c r="F57" s="2"/>
      <c r="G57" s="2">
        <f>+ΗΜΕΡΟΛΟΓΙΟ!D73</f>
        <v>1748499.9979999999</v>
      </c>
      <c r="H57" s="23">
        <f>+ΗΜΕΡΟΛΟΓΙΟ!E67</f>
        <v>1739800</v>
      </c>
      <c r="L57" s="1"/>
      <c r="M57" s="2"/>
      <c r="O57" s="1"/>
    </row>
    <row r="58" spans="1:15">
      <c r="A58" s="90">
        <f>+ΗΜΕΡΟΛΟΓΙΟ!D53</f>
        <v>3500000</v>
      </c>
      <c r="D58" s="2"/>
      <c r="E58" s="2"/>
      <c r="F58" s="2"/>
      <c r="G58" s="2"/>
      <c r="H58" s="21">
        <f>ΗΜΕΡΟΛΟΓΙΟ!E71</f>
        <v>18000</v>
      </c>
      <c r="L58" s="1"/>
      <c r="M58" s="2"/>
      <c r="O58" s="1"/>
    </row>
    <row r="59" spans="1:15">
      <c r="A59" s="2"/>
      <c r="B59" s="91">
        <f>ΗΜΕΡΟΛΟΓΙΟ!E58</f>
        <v>539800.00000000012</v>
      </c>
      <c r="C59" s="2"/>
      <c r="D59" s="2"/>
      <c r="E59" s="2"/>
      <c r="F59" s="2"/>
      <c r="G59" s="2"/>
      <c r="H59" s="21"/>
      <c r="J59" s="4"/>
      <c r="L59" s="1"/>
      <c r="M59" s="2"/>
      <c r="O59" s="1"/>
    </row>
    <row r="60" spans="1:15">
      <c r="A60" s="6"/>
      <c r="E60" s="2"/>
      <c r="F60" s="2"/>
      <c r="G60" s="2"/>
      <c r="H60" s="21"/>
      <c r="J60" s="2"/>
      <c r="K60" s="2"/>
      <c r="L60" s="1"/>
      <c r="M60" s="2"/>
      <c r="O60" s="1"/>
    </row>
    <row r="61" spans="1:15">
      <c r="A61" s="94">
        <f>A58-B59</f>
        <v>2960200</v>
      </c>
      <c r="B61" s="4">
        <f>+ΗΜΕΡΟΛΟΓΙΟ!E61</f>
        <v>2960200</v>
      </c>
      <c r="C61" s="2"/>
      <c r="D61" s="2">
        <f>+ΗΜΕΡΟΛΟΓΙΟ!D66</f>
        <v>1739800</v>
      </c>
      <c r="E61" s="2">
        <f>+E57-D57</f>
        <v>1739800</v>
      </c>
      <c r="F61" s="2"/>
      <c r="G61" s="2"/>
      <c r="H61" s="21"/>
      <c r="J61" s="2"/>
      <c r="K61" s="2"/>
      <c r="L61" s="1"/>
      <c r="M61" s="2"/>
      <c r="O61" s="1"/>
    </row>
    <row r="62" spans="1:15">
      <c r="A62" s="135">
        <f>A61-B61</f>
        <v>0</v>
      </c>
      <c r="B62" s="4"/>
      <c r="C62" s="2"/>
      <c r="D62" s="2"/>
      <c r="E62" s="134">
        <f>E61-D61</f>
        <v>0</v>
      </c>
      <c r="F62" s="2"/>
      <c r="H62" s="24">
        <f>+H58+H57</f>
        <v>1757800</v>
      </c>
      <c r="J62" s="2"/>
      <c r="K62" s="2"/>
      <c r="L62" s="1"/>
      <c r="M62" s="2"/>
      <c r="O62" s="1"/>
    </row>
    <row r="63" spans="1:15">
      <c r="A63" s="2"/>
      <c r="B63" s="4"/>
      <c r="C63" s="2"/>
      <c r="D63" s="2"/>
      <c r="E63" s="2"/>
      <c r="F63" s="2"/>
      <c r="G63" s="2">
        <f>+ΗΜΕΡΟΛΟΓΙΟ!D86</f>
        <v>9300.002000000095</v>
      </c>
      <c r="H63" s="21">
        <f>+H62-G57</f>
        <v>9300.002000000095</v>
      </c>
      <c r="M63" s="2"/>
    </row>
    <row r="64" spans="1:15">
      <c r="A64" s="2"/>
      <c r="B64" s="4"/>
      <c r="C64" s="2"/>
      <c r="D64" s="2"/>
      <c r="E64" s="2"/>
      <c r="F64" s="2"/>
      <c r="G64" s="2"/>
      <c r="H64" s="134">
        <f>H63-G63</f>
        <v>0</v>
      </c>
      <c r="M64" s="2"/>
    </row>
    <row r="65" spans="6:13" s="2" customFormat="1"/>
    <row r="66" spans="6:13" s="2" customFormat="1"/>
    <row r="67" spans="6:13" s="2" customFormat="1">
      <c r="F67" s="257"/>
      <c r="G67" s="257"/>
    </row>
    <row r="68" spans="6:13" s="2" customFormat="1"/>
    <row r="69" spans="6:13" s="2" customFormat="1"/>
    <row r="70" spans="6:13" s="2" customFormat="1"/>
    <row r="71" spans="6:13" s="2" customFormat="1"/>
    <row r="72" spans="6:13" s="2" customFormat="1">
      <c r="M72" s="1"/>
    </row>
    <row r="73" spans="6:13" s="2" customFormat="1">
      <c r="M73" s="1"/>
    </row>
    <row r="74" spans="6:13" s="2" customFormat="1">
      <c r="M74" s="1"/>
    </row>
    <row r="75" spans="6:13" s="2" customFormat="1">
      <c r="M75" s="1"/>
    </row>
    <row r="76" spans="6:13" s="2" customFormat="1">
      <c r="M76" s="1"/>
    </row>
  </sheetData>
  <mergeCells count="45">
    <mergeCell ref="M51:N51"/>
    <mergeCell ref="J51:K51"/>
    <mergeCell ref="A51:B51"/>
    <mergeCell ref="D51:E51"/>
    <mergeCell ref="G51:H51"/>
    <mergeCell ref="A1:N1"/>
    <mergeCell ref="A2:B2"/>
    <mergeCell ref="D2:E2"/>
    <mergeCell ref="G2:H2"/>
    <mergeCell ref="J2:K2"/>
    <mergeCell ref="M2:N2"/>
    <mergeCell ref="M8:N8"/>
    <mergeCell ref="A15:B15"/>
    <mergeCell ref="D15:E15"/>
    <mergeCell ref="G15:H15"/>
    <mergeCell ref="J8:K8"/>
    <mergeCell ref="J15:K15"/>
    <mergeCell ref="A8:B8"/>
    <mergeCell ref="D8:E8"/>
    <mergeCell ref="M43:N43"/>
    <mergeCell ref="D43:E43"/>
    <mergeCell ref="M15:N15"/>
    <mergeCell ref="D21:E21"/>
    <mergeCell ref="G21:H21"/>
    <mergeCell ref="J21:K21"/>
    <mergeCell ref="M21:N21"/>
    <mergeCell ref="G27:H27"/>
    <mergeCell ref="J27:K27"/>
    <mergeCell ref="M27:N27"/>
    <mergeCell ref="J43:K43"/>
    <mergeCell ref="J34:K34"/>
    <mergeCell ref="M34:N34"/>
    <mergeCell ref="F67:G67"/>
    <mergeCell ref="G43:H43"/>
    <mergeCell ref="G8:H8"/>
    <mergeCell ref="A56:B56"/>
    <mergeCell ref="D56:E56"/>
    <mergeCell ref="G56:H56"/>
    <mergeCell ref="A34:B34"/>
    <mergeCell ref="D34:E34"/>
    <mergeCell ref="G34:H34"/>
    <mergeCell ref="D27:E27"/>
    <mergeCell ref="A43:B43"/>
    <mergeCell ref="A21:B21"/>
    <mergeCell ref="A27:B27"/>
  </mergeCells>
  <phoneticPr fontId="2" type="noConversion"/>
  <printOptions horizontalCentered="1" verticalCentered="1"/>
  <pageMargins left="0" right="0" top="0" bottom="0" header="0" footer="0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E50"/>
  <sheetViews>
    <sheetView topLeftCell="A43" zoomScale="340" zoomScaleNormal="340" workbookViewId="0">
      <selection activeCell="B44" sqref="B44"/>
    </sheetView>
  </sheetViews>
  <sheetFormatPr baseColWidth="10" defaultColWidth="20.5" defaultRowHeight="16"/>
  <cols>
    <col min="1" max="1" width="15" style="97" bestFit="1" customWidth="1"/>
    <col min="2" max="3" width="12" style="86" bestFit="1" customWidth="1"/>
    <col min="4" max="16384" width="20.5" style="46"/>
  </cols>
  <sheetData>
    <row r="1" spans="1:3">
      <c r="A1" s="264" t="s">
        <v>62</v>
      </c>
      <c r="B1" s="264"/>
      <c r="C1" s="264"/>
    </row>
    <row r="2" spans="1:3">
      <c r="A2" s="98" t="s">
        <v>46</v>
      </c>
      <c r="B2" s="99" t="s">
        <v>42</v>
      </c>
      <c r="C2" s="99" t="s">
        <v>43</v>
      </c>
    </row>
    <row r="3" spans="1:3">
      <c r="A3" s="95" t="str">
        <f>+ΚΑΘΟΛΙΚΟ!A2</f>
        <v>10.01</v>
      </c>
      <c r="B3" s="100">
        <f>ΚΑΘΟΛΙΚΟ!A5</f>
        <v>200000</v>
      </c>
      <c r="C3" s="100"/>
    </row>
    <row r="4" spans="1:3">
      <c r="A4" s="95" t="str">
        <f>+ΚΑΘΟΛΙΚΟ!D2</f>
        <v>12.01</v>
      </c>
      <c r="B4" s="100">
        <f>ΚΑΘΟΛΙΚΟ!D5</f>
        <v>930000</v>
      </c>
      <c r="C4" s="100"/>
    </row>
    <row r="5" spans="1:3">
      <c r="A5" s="95" t="str">
        <f>ΚΑΘΟΛΙΚΟ!G2</f>
        <v>15.01</v>
      </c>
      <c r="B5" s="100">
        <f>ΚΑΘΟΛΙΚΟ!G5</f>
        <v>400000</v>
      </c>
      <c r="C5" s="100"/>
    </row>
    <row r="6" spans="1:3">
      <c r="A6" s="95" t="str">
        <f>ΚΑΘΟΛΙΚΟ!J2</f>
        <v>12.02</v>
      </c>
      <c r="B6" s="100"/>
      <c r="C6" s="100">
        <f>ΚΑΘΟΛΙΚΟ!K7</f>
        <v>521500</v>
      </c>
    </row>
    <row r="7" spans="1:3">
      <c r="A7" s="95" t="str">
        <f>ΚΑΘΟΛΙΚΟ!M2</f>
        <v>15.02</v>
      </c>
      <c r="B7" s="100"/>
      <c r="C7" s="100">
        <f>ΚΑΘΟΛΙΚΟ!N7</f>
        <v>299999.99800000002</v>
      </c>
    </row>
    <row r="8" spans="1:3">
      <c r="A8" s="95" t="str">
        <f>+ΚΑΘΟΛΙΚΟ!A8</f>
        <v>20.01</v>
      </c>
      <c r="B8" s="100">
        <f>ΚΑΘΟΛΙΚΟ!A14</f>
        <v>539800.00000000012</v>
      </c>
      <c r="C8" s="100"/>
    </row>
    <row r="9" spans="1:3">
      <c r="A9" s="95" t="str">
        <f>+ΚΑΘΟΛΙΚΟ!D8</f>
        <v>20.02</v>
      </c>
      <c r="B9" s="100">
        <f>+ΚΑΘΟΛΙΚΟ!D14</f>
        <v>0</v>
      </c>
      <c r="C9" s="100"/>
    </row>
    <row r="10" spans="1:3">
      <c r="A10" s="95" t="str">
        <f>+ΚΑΘΟΛΙΚΟ!G8</f>
        <v>30.01</v>
      </c>
      <c r="B10" s="100">
        <f>+ΚΑΘΟΛΙΚΟ!G14</f>
        <v>2058000</v>
      </c>
      <c r="C10" s="100"/>
    </row>
    <row r="11" spans="1:3">
      <c r="A11" s="95" t="str">
        <f>ΚΑΘΟΛΙΚΟ!J8</f>
        <v>30.97</v>
      </c>
      <c r="B11" s="100">
        <f>ΚΑΘΟΛΙΚΟ!J14</f>
        <v>70000</v>
      </c>
      <c r="C11" s="100"/>
    </row>
    <row r="12" spans="1:3">
      <c r="A12" s="95" t="str">
        <f>+ΚΑΘΟΛΙΚΟ!M8</f>
        <v>31.01</v>
      </c>
      <c r="B12" s="100">
        <f>+ΚΑΘΟΛΙΚΟ!M14</f>
        <v>120000</v>
      </c>
      <c r="C12" s="100"/>
    </row>
    <row r="13" spans="1:3">
      <c r="A13" s="95" t="str">
        <f>+ΚΑΘΟΛΙΚΟ!A15</f>
        <v>38.02</v>
      </c>
      <c r="B13" s="100">
        <f>+ΚΑΘΟΛΙΚΟ!A20</f>
        <v>197520</v>
      </c>
      <c r="C13" s="100"/>
    </row>
    <row r="14" spans="1:3">
      <c r="A14" s="95" t="str">
        <f>+ΚΑΘΟΛΙΚΟ!D15</f>
        <v>38.01</v>
      </c>
      <c r="B14" s="100">
        <f>+ΚΑΘΟΛΙΚΟ!D20</f>
        <v>50000</v>
      </c>
      <c r="C14" s="100"/>
    </row>
    <row r="15" spans="1:3">
      <c r="A15" s="95" t="str">
        <f>+ΚΑΘΟΛΙΚΟ!G15</f>
        <v>40.00</v>
      </c>
      <c r="B15" s="100"/>
      <c r="C15" s="100">
        <f>+ΚΑΘΟΛΙΚΟ!H20</f>
        <v>500000</v>
      </c>
    </row>
    <row r="16" spans="1:3">
      <c r="A16" s="95" t="str">
        <f>+ΚΑΘΟΛΙΚΟ!J15</f>
        <v>49.00</v>
      </c>
      <c r="B16" s="100"/>
      <c r="C16" s="100">
        <f>ΚΑΘΟΛΙΚΟ!K16</f>
        <v>300000</v>
      </c>
    </row>
    <row r="17" spans="1:3">
      <c r="A17" s="95" t="str">
        <f>+ΚΑΘΟΛΙΚΟ!M15</f>
        <v>51.01</v>
      </c>
      <c r="B17" s="100"/>
      <c r="C17" s="100">
        <f>ΚΑΘΟΛΙΚΟ!N20</f>
        <v>400000</v>
      </c>
    </row>
    <row r="18" spans="1:3">
      <c r="A18" s="95" t="str">
        <f>+ΚΑΘΟΛΙΚΟ!A21</f>
        <v>50.01</v>
      </c>
      <c r="B18" s="100"/>
      <c r="C18" s="100">
        <f>+ΚΑΘΟΛΙΚΟ!B26</f>
        <v>1319200</v>
      </c>
    </row>
    <row r="19" spans="1:3">
      <c r="A19" s="95" t="str">
        <f>+ΚΑΘΟΛΙΚΟ!D21</f>
        <v>52.01</v>
      </c>
      <c r="B19" s="100"/>
      <c r="C19" s="100">
        <f>+ΚΑΘΟΛΙΚΟ!E26</f>
        <v>705000</v>
      </c>
    </row>
    <row r="20" spans="1:3">
      <c r="A20" s="95" t="str">
        <f>+ΚΑΘΟΛΙΚΟ!G21</f>
        <v>53.03</v>
      </c>
      <c r="B20" s="100"/>
      <c r="C20" s="100">
        <f>+ΚΑΘΟΛΙΚΟ!H26</f>
        <v>132500</v>
      </c>
    </row>
    <row r="21" spans="1:3">
      <c r="A21" s="95" t="str">
        <f>+ΚΑΘΟΛΙΚΟ!J21</f>
        <v>54.02</v>
      </c>
      <c r="B21" s="100"/>
      <c r="C21" s="100">
        <f>+ΚΑΘΟΛΙΚΟ!K26</f>
        <v>198320</v>
      </c>
    </row>
    <row r="22" spans="1:3">
      <c r="A22" s="95" t="str">
        <f>+ΚΑΘΟΛΙΚΟ!M21</f>
        <v>54.03</v>
      </c>
      <c r="B22" s="100"/>
      <c r="C22" s="100">
        <f>+ΚΑΘΟΛΙΚΟ!N25</f>
        <v>27500</v>
      </c>
    </row>
    <row r="23" spans="1:3">
      <c r="A23" s="95" t="str">
        <f>+ΚΑΘΟΛΙΚΟ!A27</f>
        <v>55.01</v>
      </c>
      <c r="B23" s="100"/>
      <c r="C23" s="100">
        <f>+ΚΑΘΟΛΙΚΟ!B32</f>
        <v>85000</v>
      </c>
    </row>
    <row r="24" spans="1:3">
      <c r="A24" s="95" t="str">
        <f>ΚΑΘΟΛΙΚΟ!D27</f>
        <v>57.02</v>
      </c>
      <c r="B24" s="100"/>
      <c r="C24" s="100">
        <f>ΚΑΘΟΛΙΚΟ!E32</f>
        <v>70000</v>
      </c>
    </row>
    <row r="25" spans="1:3">
      <c r="A25" s="95" t="str">
        <f>+ΚΑΘΟΛΙΚΟ!G27</f>
        <v>60.01</v>
      </c>
      <c r="B25" s="100">
        <f>+ΚΑΘΟΛΙΚΟ!G30</f>
        <v>700000</v>
      </c>
      <c r="C25" s="100"/>
    </row>
    <row r="26" spans="1:3">
      <c r="A26" s="95" t="str">
        <f>+ΚΑΘΟΛΙΚΟ!J27</f>
        <v>60.02</v>
      </c>
      <c r="B26" s="100">
        <f>+ΚΑΘΟΛΙΚΟ!J32</f>
        <v>165000</v>
      </c>
      <c r="C26" s="100"/>
    </row>
    <row r="27" spans="1:3">
      <c r="A27" s="95" t="str">
        <f>+ΚΑΘΟΛΙΚΟ!M27</f>
        <v>64.01</v>
      </c>
      <c r="B27" s="100">
        <f>+ΚΑΘΟΛΙΚΟ!M32</f>
        <v>140000</v>
      </c>
      <c r="C27" s="100"/>
    </row>
    <row r="28" spans="1:3">
      <c r="A28" s="95" t="str">
        <f>+ΚΑΘΟΛΙΚΟ!A34</f>
        <v>64.02</v>
      </c>
      <c r="B28" s="100">
        <f>+ΚΑΘΟΛΙΚΟ!A40</f>
        <v>50000</v>
      </c>
      <c r="C28" s="100"/>
    </row>
    <row r="29" spans="1:3">
      <c r="A29" s="95" t="str">
        <f>+ΚΑΘΟΛΙΚΟ!D34</f>
        <v>64.07</v>
      </c>
      <c r="B29" s="100">
        <f>+ΚΑΘΟΛΙΚΟ!D40</f>
        <v>120000</v>
      </c>
      <c r="C29" s="100"/>
    </row>
    <row r="30" spans="1:3">
      <c r="A30" s="95" t="str">
        <f>+ΚΑΘΟΛΙΚΟ!G34</f>
        <v>64.10</v>
      </c>
      <c r="B30" s="100">
        <f>+ΚΑΘΟΛΙΚΟ!G40</f>
        <v>136000</v>
      </c>
      <c r="C30" s="100"/>
    </row>
    <row r="31" spans="1:3">
      <c r="A31" s="95" t="str">
        <f>+ΚΑΘΟΛΙΚΟ!J34</f>
        <v>64.12</v>
      </c>
      <c r="B31" s="100">
        <f>+ΚΑΘΟΛΙΚΟ!J40</f>
        <v>201000</v>
      </c>
      <c r="C31" s="100"/>
    </row>
    <row r="32" spans="1:3">
      <c r="A32" s="95" t="str">
        <f>+ΚΑΘΟΛΙΚΟ!M34</f>
        <v>65.01</v>
      </c>
      <c r="B32" s="100">
        <f>+ΚΑΘΟΛΙΚΟ!M39</f>
        <v>65000</v>
      </c>
      <c r="C32" s="100"/>
    </row>
    <row r="33" spans="1:5">
      <c r="A33" s="95" t="str">
        <f>+ΚΑΘΟΛΙΚΟ!A43</f>
        <v>70.01</v>
      </c>
      <c r="B33" s="100"/>
      <c r="C33" s="100">
        <f>+ΚΑΘΟΛΙΚΟ!B48</f>
        <v>4700000</v>
      </c>
    </row>
    <row r="34" spans="1:5">
      <c r="A34" s="95" t="str">
        <f>+ΚΑΘΟΛΙΚΟ!D43</f>
        <v>72.04</v>
      </c>
      <c r="B34" s="101"/>
      <c r="C34" s="100">
        <f>ΚΑΘΟΛΙΚΟ!E44</f>
        <v>10000</v>
      </c>
    </row>
    <row r="35" spans="1:5">
      <c r="A35" s="95" t="str">
        <f>+ΚΑΘΟΛΙΚΟ!G43</f>
        <v>66.02</v>
      </c>
      <c r="B35" s="101">
        <f>+ΚΑΘΟΛΙΚΟ!G49</f>
        <v>21500</v>
      </c>
      <c r="C35" s="100"/>
    </row>
    <row r="36" spans="1:5">
      <c r="A36" s="95" t="str">
        <f>+ΚΑΘΟΛΙΚΟ!J43</f>
        <v>66.05</v>
      </c>
      <c r="B36" s="100">
        <f>+ΚΑΘΟΛΙΚΟ!J49</f>
        <v>79999.998000000007</v>
      </c>
      <c r="C36" s="100"/>
    </row>
    <row r="37" spans="1:5">
      <c r="A37" s="95" t="str">
        <f>ΚΑΘΟΛΙΚΟ!A56</f>
        <v>80.00</v>
      </c>
      <c r="B37" s="100">
        <f>+ΚΑΘΟΛΙΚΟ!A61</f>
        <v>2960200</v>
      </c>
      <c r="C37" s="100"/>
    </row>
    <row r="38" spans="1:5">
      <c r="A38" s="95" t="str">
        <f>ΚΑΘΟΛΙΚΟ!M43</f>
        <v>70.07</v>
      </c>
      <c r="B38" s="100"/>
      <c r="C38" s="100">
        <f>ΚΑΘΟΛΙΚΟ!N49</f>
        <v>8000</v>
      </c>
    </row>
    <row r="39" spans="1:5">
      <c r="A39" s="95" t="str">
        <f>ΚΑΘΟΛΙΚΟ!A51</f>
        <v>56.01</v>
      </c>
      <c r="B39" s="100"/>
      <c r="C39" s="100">
        <f>ΚΑΘΟΛΙΚΟ!B55</f>
        <v>1000</v>
      </c>
    </row>
    <row r="40" spans="1:5">
      <c r="A40" s="95" t="str">
        <f>ΚΑΘΟΛΙΚΟ!D51</f>
        <v>56.02</v>
      </c>
      <c r="B40" s="100"/>
      <c r="C40" s="100">
        <f>ΚΑΘΟΛΙΚΟ!E55</f>
        <v>5000</v>
      </c>
    </row>
    <row r="41" spans="1:5">
      <c r="A41" s="95" t="str">
        <f>ΚΑΘΟΛΙΚΟ!G51</f>
        <v>37.01</v>
      </c>
      <c r="B41" s="100">
        <f>ΚΑΘΟΛΙΚΟ!G55</f>
        <v>6000</v>
      </c>
      <c r="C41" s="100"/>
    </row>
    <row r="42" spans="1:5">
      <c r="A42" s="95" t="str">
        <f>ΚΑΘΟΛΙΚΟ!J51</f>
        <v>37.02</v>
      </c>
      <c r="B42" s="100">
        <f>ΚΑΘΟΛΙΚΟ!J55</f>
        <v>3000</v>
      </c>
      <c r="C42" s="100"/>
    </row>
    <row r="43" spans="1:5">
      <c r="A43" s="95" t="str">
        <f>ΚΑΘΟΛΙΚΟ!M51</f>
        <v>68.00</v>
      </c>
      <c r="B43" s="100">
        <f>ΚΑΘΟΛΙΚΟ!M55</f>
        <v>70000</v>
      </c>
      <c r="C43" s="100"/>
    </row>
    <row r="44" spans="1:5">
      <c r="A44" s="95"/>
      <c r="B44" s="100"/>
      <c r="C44" s="100"/>
    </row>
    <row r="45" spans="1:5">
      <c r="A45" s="95"/>
      <c r="B45" s="100"/>
      <c r="C45" s="100"/>
    </row>
    <row r="46" spans="1:5">
      <c r="A46" s="95"/>
      <c r="B46" s="100"/>
      <c r="C46" s="100"/>
    </row>
    <row r="47" spans="1:5" ht="17" thickBot="1">
      <c r="A47" s="103"/>
      <c r="B47" s="102">
        <f>SUM(B3:B45)</f>
        <v>9283019.9979999997</v>
      </c>
      <c r="C47" s="102">
        <f>SUM(C3:C45)</f>
        <v>9283019.9979999997</v>
      </c>
      <c r="E47" s="96">
        <f>B47-C47</f>
        <v>0</v>
      </c>
    </row>
    <row r="48" spans="1:5" ht="17" thickTop="1"/>
    <row r="50" spans="3:3">
      <c r="C50" s="86">
        <f>B47-C47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F3018"/>
  <sheetViews>
    <sheetView topLeftCell="A16" zoomScale="186" zoomScaleNormal="186" workbookViewId="0">
      <selection activeCell="A6" sqref="A6"/>
    </sheetView>
  </sheetViews>
  <sheetFormatPr baseColWidth="10" defaultColWidth="8.6640625" defaultRowHeight="16"/>
  <cols>
    <col min="1" max="1" width="60.5" style="46" bestFit="1" customWidth="1"/>
    <col min="2" max="2" width="9.6640625" style="49" bestFit="1" customWidth="1"/>
    <col min="3" max="3" width="4.83203125" style="46" bestFit="1" customWidth="1"/>
    <col min="4" max="4" width="55.33203125" style="46" bestFit="1" customWidth="1"/>
    <col min="5" max="5" width="16.1640625" style="46" customWidth="1"/>
    <col min="6" max="16384" width="8.6640625" style="46"/>
  </cols>
  <sheetData>
    <row r="1" spans="1:6">
      <c r="A1" s="104" t="s">
        <v>232</v>
      </c>
      <c r="B1" s="105"/>
      <c r="C1" s="106"/>
      <c r="D1" s="107"/>
      <c r="E1" s="107"/>
    </row>
    <row r="2" spans="1:6">
      <c r="A2" s="267" t="s">
        <v>199</v>
      </c>
      <c r="B2" s="268"/>
      <c r="C2" s="107"/>
      <c r="D2" s="267" t="s">
        <v>218</v>
      </c>
      <c r="E2" s="268"/>
    </row>
    <row r="3" spans="1:6">
      <c r="A3" s="267" t="s">
        <v>228</v>
      </c>
      <c r="B3" s="268"/>
      <c r="C3" s="107"/>
      <c r="D3" s="267" t="s">
        <v>229</v>
      </c>
      <c r="E3" s="268"/>
    </row>
    <row r="4" spans="1:6" ht="17" thickBot="1">
      <c r="A4" s="265" t="s">
        <v>200</v>
      </c>
      <c r="B4" s="266"/>
      <c r="C4" s="107"/>
      <c r="D4" s="265" t="s">
        <v>200</v>
      </c>
      <c r="E4" s="266"/>
    </row>
    <row r="5" spans="1:6" ht="18" thickBot="1">
      <c r="A5" s="108"/>
      <c r="B5" s="109" t="s">
        <v>125</v>
      </c>
      <c r="C5" s="107"/>
      <c r="D5" s="110"/>
      <c r="E5" s="109" t="s">
        <v>125</v>
      </c>
    </row>
    <row r="6" spans="1:6" ht="18" thickBot="1">
      <c r="A6" s="111" t="s">
        <v>201</v>
      </c>
      <c r="B6" s="122">
        <f>'ΙΣΟΖΥΓΙΟ ΠΡΟΣΗΡΜΟΣΜΕΝΟ'!C33</f>
        <v>4700000</v>
      </c>
      <c r="C6" s="107"/>
      <c r="D6" s="111" t="s">
        <v>201</v>
      </c>
      <c r="E6" s="122">
        <f>'ΙΣΟΖΥΓΙΟ ΠΡΟΣΗΡΜΟΣΜΕΝΟ'!C33</f>
        <v>4700000</v>
      </c>
    </row>
    <row r="7" spans="1:6" ht="18" thickBot="1">
      <c r="A7" s="113" t="s">
        <v>202</v>
      </c>
      <c r="B7" s="114">
        <f>'ΙΣΟΖΥΓΙΟ ΠΡΟΣΗΡΜΟΣΜΕΝΟ'!B37</f>
        <v>2960200</v>
      </c>
      <c r="C7" s="107"/>
      <c r="D7" s="113" t="s">
        <v>219</v>
      </c>
      <c r="E7" s="112">
        <f>ΚΑΘΟΛΙΚΟ!A10-ΚΑΘΟΛΙΚΟ!A9</f>
        <v>139800.00000000012</v>
      </c>
    </row>
    <row r="8" spans="1:6" ht="18" thickBot="1">
      <c r="A8" s="115" t="s">
        <v>203</v>
      </c>
      <c r="B8" s="116">
        <f>B6-B7</f>
        <v>1739800</v>
      </c>
      <c r="C8" s="107"/>
      <c r="D8" s="111" t="s">
        <v>204</v>
      </c>
      <c r="E8" s="122">
        <f>'ΙΣΟΖΥΓΙΟ ΠΡΟΣΗΡΜΟΣΜΕΝΟ'!C38</f>
        <v>8000</v>
      </c>
    </row>
    <row r="9" spans="1:6" ht="18" thickBot="1">
      <c r="A9" s="113" t="s">
        <v>204</v>
      </c>
      <c r="B9" s="114">
        <f>'ΙΣΟΖΥΓΙΟ ΠΡΟΣΗΡΜΟΣΜΕΝΟ'!C38</f>
        <v>8000</v>
      </c>
      <c r="C9" s="107"/>
      <c r="D9" s="113" t="s">
        <v>220</v>
      </c>
      <c r="E9" s="123">
        <v>0</v>
      </c>
      <c r="F9" s="107"/>
    </row>
    <row r="10" spans="1:6" ht="18" thickBot="1">
      <c r="A10" s="111"/>
      <c r="B10" s="122">
        <f>B8+B9</f>
        <v>1747800</v>
      </c>
      <c r="C10" s="107"/>
      <c r="D10" s="111" t="s">
        <v>221</v>
      </c>
      <c r="E10" s="122">
        <f>ΚΑΘΟΛΙΚΟ!E9</f>
        <v>3100000</v>
      </c>
      <c r="F10" s="107"/>
    </row>
    <row r="11" spans="1:6" ht="18" thickBot="1">
      <c r="A11" s="113" t="s">
        <v>230</v>
      </c>
      <c r="B11" s="112">
        <f>(E11+E12)*C11</f>
        <v>386599.99920000002</v>
      </c>
      <c r="C11" s="128">
        <v>0.4</v>
      </c>
      <c r="D11" s="113" t="s">
        <v>222</v>
      </c>
      <c r="E11" s="112">
        <f>ΚΑΘΟΛΙΚΟ!G30+ΚΑΘΟΛΙΚΟ!J32</f>
        <v>865000</v>
      </c>
      <c r="F11" s="107"/>
    </row>
    <row r="12" spans="1:6" ht="18" thickBot="1">
      <c r="A12" s="111" t="s">
        <v>231</v>
      </c>
      <c r="B12" s="122">
        <f>(E11+E12)*C12</f>
        <v>579899.99879999994</v>
      </c>
      <c r="C12" s="128">
        <f>1-C11</f>
        <v>0.6</v>
      </c>
      <c r="D12" s="111" t="s">
        <v>71</v>
      </c>
      <c r="E12" s="122">
        <f>+ΚΑΘΟΛΙΚΟ!G49+ΚΑΘΟΛΙΚΟ!J49</f>
        <v>101499.99800000001</v>
      </c>
      <c r="F12" s="107"/>
    </row>
    <row r="13" spans="1:6" ht="18" thickBot="1">
      <c r="A13" s="113" t="s">
        <v>205</v>
      </c>
      <c r="B13" s="112">
        <f>E13</f>
        <v>717000</v>
      </c>
      <c r="C13" s="107"/>
      <c r="D13" s="113" t="s">
        <v>223</v>
      </c>
      <c r="E13" s="112">
        <f>SUM('ΙΣΟΖΥΓΙΟ ΠΡΟΣΗΡΜΟΣΜΕΝΟ'!B27:B31)+'ΙΣΟΖΥΓΙΟ ΠΡΟΣΗΡΜΟΣΜΕΝΟ'!B43</f>
        <v>717000</v>
      </c>
      <c r="F13" s="117"/>
    </row>
    <row r="14" spans="1:6" ht="18" thickBot="1">
      <c r="A14" s="111" t="s">
        <v>206</v>
      </c>
      <c r="B14" s="124">
        <v>0</v>
      </c>
      <c r="C14" s="107"/>
      <c r="D14" s="111" t="s">
        <v>206</v>
      </c>
      <c r="E14" s="124">
        <v>0</v>
      </c>
      <c r="F14" s="118"/>
    </row>
    <row r="15" spans="1:6" ht="18" thickBot="1">
      <c r="A15" s="113" t="s">
        <v>207</v>
      </c>
      <c r="B15" s="123">
        <v>0</v>
      </c>
      <c r="C15" s="107"/>
      <c r="D15" s="113" t="s">
        <v>207</v>
      </c>
      <c r="E15" s="123">
        <v>0</v>
      </c>
      <c r="F15" s="118"/>
    </row>
    <row r="16" spans="1:6" ht="18" thickBot="1">
      <c r="A16" s="111" t="s">
        <v>208</v>
      </c>
      <c r="B16" s="124">
        <v>0</v>
      </c>
      <c r="C16" s="107"/>
      <c r="D16" s="111" t="s">
        <v>208</v>
      </c>
      <c r="E16" s="124">
        <v>0</v>
      </c>
      <c r="F16" s="118"/>
    </row>
    <row r="17" spans="1:6" ht="18" thickBot="1">
      <c r="A17" s="113" t="s">
        <v>209</v>
      </c>
      <c r="B17" s="123">
        <v>0</v>
      </c>
      <c r="C17" s="107"/>
      <c r="D17" s="113" t="s">
        <v>209</v>
      </c>
      <c r="E17" s="123">
        <v>0</v>
      </c>
      <c r="F17" s="118"/>
    </row>
    <row r="18" spans="1:6" ht="18" thickBot="1">
      <c r="A18" s="111" t="s">
        <v>210</v>
      </c>
      <c r="B18" s="125">
        <v>0</v>
      </c>
      <c r="C18" s="107"/>
      <c r="D18" s="111" t="s">
        <v>210</v>
      </c>
      <c r="E18" s="124">
        <v>0</v>
      </c>
      <c r="F18" s="118"/>
    </row>
    <row r="19" spans="1:6" ht="20" thickBot="1">
      <c r="A19" s="113" t="s">
        <v>211</v>
      </c>
      <c r="B19" s="127">
        <v>0</v>
      </c>
      <c r="C19" s="107"/>
      <c r="D19" s="113" t="s">
        <v>211</v>
      </c>
      <c r="E19" s="127">
        <v>0</v>
      </c>
      <c r="F19" s="118"/>
    </row>
    <row r="20" spans="1:6" ht="18" thickBot="1">
      <c r="A20" s="115" t="s">
        <v>212</v>
      </c>
      <c r="B20" s="126">
        <f>B10-B11-B12-B13</f>
        <v>64300.002000000095</v>
      </c>
      <c r="C20" s="107"/>
      <c r="D20" s="115" t="s">
        <v>212</v>
      </c>
      <c r="E20" s="126">
        <f>E6+E7+E8-E10-E11-E12-E13</f>
        <v>64300.001999999979</v>
      </c>
      <c r="F20" s="118"/>
    </row>
    <row r="21" spans="1:6" ht="18" thickBot="1">
      <c r="A21" s="113" t="s">
        <v>213</v>
      </c>
      <c r="B21" s="112">
        <f>'ΙΣΟΖΥΓΙΟ ΠΡΟΣΗΡΜΟΣΜΕΝΟ'!C34</f>
        <v>10000</v>
      </c>
      <c r="C21" s="107"/>
      <c r="D21" s="113" t="s">
        <v>213</v>
      </c>
      <c r="E21" s="112">
        <f>'ΙΣΟΖΥΓΙΟ ΠΡΟΣΗΡΜΟΣΜΕΝΟ'!C34</f>
        <v>10000</v>
      </c>
      <c r="F21" s="107"/>
    </row>
    <row r="22" spans="1:6" ht="18" thickBot="1">
      <c r="A22" s="111" t="s">
        <v>214</v>
      </c>
      <c r="B22" s="129">
        <f>'ΙΣΟΖΥΓΙΟ ΠΡΟΣΗΡΜΟΣΜΕΝΟ'!B32</f>
        <v>65000</v>
      </c>
      <c r="C22" s="107"/>
      <c r="D22" s="111" t="s">
        <v>214</v>
      </c>
      <c r="E22" s="129">
        <f>'ΙΣΟΖΥΓΙΟ ΠΡΟΣΗΡΜΟΣΜΕΝΟ'!B32</f>
        <v>65000</v>
      </c>
      <c r="F22" s="107"/>
    </row>
    <row r="23" spans="1:6" ht="18" thickBot="1">
      <c r="A23" s="119" t="s">
        <v>215</v>
      </c>
      <c r="B23" s="130">
        <f>B20+B21-B22</f>
        <v>9300.002000000095</v>
      </c>
      <c r="C23" s="107"/>
      <c r="D23" s="119" t="s">
        <v>215</v>
      </c>
      <c r="E23" s="130">
        <f>E20+E21-E22</f>
        <v>9300.0019999999786</v>
      </c>
      <c r="F23" s="107"/>
    </row>
    <row r="24" spans="1:6" ht="20" thickBot="1">
      <c r="A24" s="111" t="s">
        <v>216</v>
      </c>
      <c r="B24" s="131">
        <v>0</v>
      </c>
      <c r="C24" s="107"/>
      <c r="D24" s="111" t="s">
        <v>216</v>
      </c>
      <c r="E24" s="131">
        <v>0</v>
      </c>
      <c r="F24" s="107"/>
    </row>
    <row r="25" spans="1:6" ht="18" thickBot="1">
      <c r="A25" s="120" t="s">
        <v>217</v>
      </c>
      <c r="B25" s="132">
        <f>B23-B24</f>
        <v>9300.002000000095</v>
      </c>
      <c r="C25" s="107"/>
      <c r="D25" s="120" t="s">
        <v>217</v>
      </c>
      <c r="E25" s="132">
        <f>E23-E24</f>
        <v>9300.0019999999786</v>
      </c>
    </row>
    <row r="26" spans="1:6">
      <c r="A26" s="104"/>
      <c r="B26" s="105"/>
      <c r="C26" s="107"/>
      <c r="D26" s="107"/>
      <c r="E26" s="107"/>
    </row>
    <row r="27" spans="1:6">
      <c r="A27" s="104"/>
      <c r="B27" s="105"/>
      <c r="C27" s="107"/>
      <c r="D27" s="107"/>
      <c r="E27" s="107"/>
    </row>
    <row r="28" spans="1:6">
      <c r="A28" s="104"/>
      <c r="B28" s="105"/>
      <c r="C28" s="107"/>
      <c r="D28" s="107"/>
      <c r="E28" s="107"/>
    </row>
    <row r="29" spans="1:6">
      <c r="A29" s="104"/>
      <c r="B29" s="105"/>
      <c r="C29" s="107"/>
      <c r="D29" s="107"/>
      <c r="E29" s="107"/>
    </row>
    <row r="30" spans="1:6">
      <c r="A30" s="104"/>
      <c r="B30" s="105"/>
      <c r="C30" s="107"/>
      <c r="D30" s="107"/>
      <c r="E30" s="107"/>
    </row>
    <row r="31" spans="1:6">
      <c r="A31" s="104"/>
      <c r="B31" s="105"/>
      <c r="C31" s="107"/>
      <c r="D31" s="107"/>
      <c r="E31" s="107"/>
    </row>
    <row r="32" spans="1:6">
      <c r="A32" s="104"/>
      <c r="B32" s="105"/>
      <c r="C32" s="107"/>
      <c r="D32" s="107"/>
      <c r="E32" s="107"/>
    </row>
    <row r="33" spans="1:5">
      <c r="A33" s="104"/>
      <c r="B33" s="105"/>
      <c r="C33" s="107"/>
      <c r="D33" s="107"/>
      <c r="E33" s="107"/>
    </row>
    <row r="34" spans="1:5">
      <c r="A34" s="104"/>
      <c r="B34" s="105"/>
      <c r="C34" s="107"/>
      <c r="D34" s="107"/>
      <c r="E34" s="107"/>
    </row>
    <row r="35" spans="1:5">
      <c r="A35" s="104"/>
      <c r="B35" s="105"/>
      <c r="C35" s="107"/>
      <c r="D35" s="107"/>
      <c r="E35" s="107"/>
    </row>
    <row r="36" spans="1:5">
      <c r="A36" s="104"/>
      <c r="B36" s="105"/>
      <c r="C36" s="107"/>
      <c r="D36" s="107"/>
      <c r="E36" s="107"/>
    </row>
    <row r="37" spans="1:5">
      <c r="A37" s="104"/>
      <c r="B37" s="105"/>
      <c r="C37" s="107"/>
      <c r="D37" s="107"/>
      <c r="E37" s="107"/>
    </row>
    <row r="38" spans="1:5">
      <c r="A38" s="104"/>
      <c r="B38" s="105"/>
      <c r="C38" s="107"/>
      <c r="D38" s="107"/>
      <c r="E38" s="107"/>
    </row>
    <row r="39" spans="1:5">
      <c r="A39" s="104"/>
      <c r="B39" s="105"/>
      <c r="C39" s="107"/>
      <c r="D39" s="107"/>
      <c r="E39" s="107"/>
    </row>
    <row r="40" spans="1:5">
      <c r="A40" s="104"/>
      <c r="B40" s="105"/>
      <c r="C40" s="107"/>
      <c r="D40" s="107"/>
      <c r="E40" s="107"/>
    </row>
    <row r="41" spans="1:5">
      <c r="A41" s="104"/>
      <c r="B41" s="105"/>
      <c r="C41" s="107"/>
      <c r="D41" s="107"/>
      <c r="E41" s="107"/>
    </row>
    <row r="42" spans="1:5">
      <c r="A42" s="104"/>
      <c r="B42" s="105"/>
      <c r="C42" s="107"/>
      <c r="D42" s="107"/>
      <c r="E42" s="107"/>
    </row>
    <row r="43" spans="1:5">
      <c r="A43" s="104"/>
      <c r="B43" s="105"/>
      <c r="C43" s="107"/>
      <c r="D43" s="107"/>
      <c r="E43" s="107"/>
    </row>
    <row r="44" spans="1:5">
      <c r="A44" s="104"/>
      <c r="B44" s="105"/>
      <c r="C44" s="107"/>
      <c r="D44" s="107"/>
      <c r="E44" s="107"/>
    </row>
    <row r="45" spans="1:5">
      <c r="A45" s="104"/>
      <c r="B45" s="105"/>
      <c r="C45" s="107"/>
      <c r="D45" s="107"/>
      <c r="E45" s="107"/>
    </row>
    <row r="46" spans="1:5">
      <c r="A46" s="104"/>
      <c r="B46" s="105"/>
      <c r="C46" s="107"/>
      <c r="D46" s="107"/>
      <c r="E46" s="107"/>
    </row>
    <row r="47" spans="1:5">
      <c r="A47" s="104"/>
      <c r="B47" s="105"/>
      <c r="C47" s="107"/>
      <c r="D47" s="107"/>
      <c r="E47" s="107"/>
    </row>
    <row r="48" spans="1:5">
      <c r="A48" s="104"/>
      <c r="B48" s="105"/>
      <c r="C48" s="107"/>
      <c r="D48" s="107"/>
      <c r="E48" s="107"/>
    </row>
    <row r="49" spans="1:5">
      <c r="A49" s="104"/>
      <c r="B49" s="105"/>
      <c r="C49" s="107"/>
      <c r="D49" s="107"/>
      <c r="E49" s="107"/>
    </row>
    <row r="50" spans="1:5">
      <c r="A50" s="104"/>
      <c r="B50" s="105"/>
      <c r="C50" s="107"/>
      <c r="D50" s="107"/>
      <c r="E50" s="107"/>
    </row>
    <row r="51" spans="1:5">
      <c r="A51" s="104"/>
      <c r="B51" s="105"/>
      <c r="C51" s="107"/>
      <c r="D51" s="107"/>
      <c r="E51" s="107"/>
    </row>
    <row r="52" spans="1:5">
      <c r="A52" s="104"/>
      <c r="B52" s="105"/>
      <c r="C52" s="107"/>
      <c r="D52" s="107"/>
      <c r="E52" s="107"/>
    </row>
    <row r="53" spans="1:5">
      <c r="A53" s="104"/>
      <c r="B53" s="105"/>
      <c r="C53" s="107"/>
      <c r="D53" s="107"/>
      <c r="E53" s="107"/>
    </row>
    <row r="54" spans="1:5">
      <c r="A54" s="104"/>
      <c r="B54" s="105"/>
      <c r="C54" s="107"/>
      <c r="D54" s="107"/>
      <c r="E54" s="107"/>
    </row>
    <row r="55" spans="1:5">
      <c r="A55" s="104"/>
      <c r="B55" s="121"/>
      <c r="C55" s="107"/>
      <c r="D55" s="107"/>
      <c r="E55" s="107"/>
    </row>
    <row r="56" spans="1:5">
      <c r="A56" s="104"/>
      <c r="B56" s="121"/>
      <c r="C56" s="107"/>
      <c r="D56" s="107"/>
      <c r="E56" s="107"/>
    </row>
    <row r="57" spans="1:5">
      <c r="A57" s="104"/>
    </row>
    <row r="58" spans="1:5">
      <c r="A58" s="104"/>
    </row>
    <row r="59" spans="1:5">
      <c r="A59" s="104"/>
    </row>
    <row r="60" spans="1:5">
      <c r="A60" s="104"/>
    </row>
    <row r="61" spans="1:5">
      <c r="A61" s="104"/>
    </row>
    <row r="62" spans="1:5">
      <c r="A62" s="104"/>
    </row>
    <row r="63" spans="1:5">
      <c r="A63" s="104"/>
    </row>
    <row r="64" spans="1:5">
      <c r="A64" s="104"/>
    </row>
    <row r="65" spans="1:1">
      <c r="A65" s="104"/>
    </row>
    <row r="66" spans="1:1">
      <c r="A66" s="104"/>
    </row>
    <row r="67" spans="1:1">
      <c r="A67" s="104"/>
    </row>
    <row r="68" spans="1:1">
      <c r="A68" s="104"/>
    </row>
    <row r="69" spans="1:1">
      <c r="A69" s="104"/>
    </row>
    <row r="70" spans="1:1">
      <c r="A70" s="104"/>
    </row>
    <row r="71" spans="1:1">
      <c r="A71" s="104"/>
    </row>
    <row r="72" spans="1:1">
      <c r="A72" s="104"/>
    </row>
    <row r="73" spans="1:1">
      <c r="A73" s="104"/>
    </row>
    <row r="74" spans="1:1">
      <c r="A74" s="104"/>
    </row>
    <row r="75" spans="1:1">
      <c r="A75" s="104"/>
    </row>
    <row r="76" spans="1:1">
      <c r="A76" s="104"/>
    </row>
    <row r="77" spans="1:1">
      <c r="A77" s="104"/>
    </row>
    <row r="78" spans="1:1">
      <c r="A78" s="104"/>
    </row>
    <row r="79" spans="1:1">
      <c r="A79" s="104"/>
    </row>
    <row r="80" spans="1:1">
      <c r="A80" s="104"/>
    </row>
    <row r="81" spans="1:1">
      <c r="A81" s="104"/>
    </row>
    <row r="82" spans="1:1">
      <c r="A82" s="104"/>
    </row>
    <row r="83" spans="1:1">
      <c r="A83" s="104"/>
    </row>
    <row r="84" spans="1:1">
      <c r="A84" s="104"/>
    </row>
    <row r="85" spans="1:1">
      <c r="A85" s="104"/>
    </row>
    <row r="86" spans="1:1">
      <c r="A86" s="104"/>
    </row>
    <row r="87" spans="1:1">
      <c r="A87" s="104"/>
    </row>
    <row r="88" spans="1:1">
      <c r="A88" s="104"/>
    </row>
    <row r="89" spans="1:1">
      <c r="A89" s="104"/>
    </row>
    <row r="90" spans="1:1">
      <c r="A90" s="104"/>
    </row>
    <row r="91" spans="1:1">
      <c r="A91" s="104"/>
    </row>
    <row r="92" spans="1:1">
      <c r="A92" s="104"/>
    </row>
    <row r="93" spans="1:1">
      <c r="A93" s="104"/>
    </row>
    <row r="94" spans="1:1">
      <c r="A94" s="104"/>
    </row>
    <row r="95" spans="1:1">
      <c r="A95" s="104"/>
    </row>
    <row r="96" spans="1:1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  <row r="1516" spans="1:1">
      <c r="A1516" s="104"/>
    </row>
    <row r="1517" spans="1:1">
      <c r="A1517" s="104"/>
    </row>
    <row r="1518" spans="1:1">
      <c r="A1518" s="104"/>
    </row>
    <row r="1519" spans="1:1">
      <c r="A1519" s="104"/>
    </row>
    <row r="1520" spans="1:1">
      <c r="A1520" s="104"/>
    </row>
    <row r="1521" spans="1:1">
      <c r="A1521" s="104"/>
    </row>
    <row r="1522" spans="1:1">
      <c r="A1522" s="104"/>
    </row>
    <row r="1523" spans="1:1">
      <c r="A1523" s="104"/>
    </row>
    <row r="1524" spans="1:1">
      <c r="A1524" s="104"/>
    </row>
    <row r="1525" spans="1:1">
      <c r="A1525" s="104"/>
    </row>
    <row r="1526" spans="1:1">
      <c r="A1526" s="104"/>
    </row>
    <row r="1527" spans="1:1">
      <c r="A1527" s="104"/>
    </row>
    <row r="1528" spans="1:1">
      <c r="A1528" s="104"/>
    </row>
    <row r="1529" spans="1:1">
      <c r="A1529" s="104"/>
    </row>
    <row r="1530" spans="1:1">
      <c r="A1530" s="104"/>
    </row>
    <row r="1531" spans="1:1">
      <c r="A1531" s="104"/>
    </row>
    <row r="1532" spans="1:1">
      <c r="A1532" s="104"/>
    </row>
    <row r="1533" spans="1:1">
      <c r="A1533" s="104"/>
    </row>
    <row r="1534" spans="1:1">
      <c r="A1534" s="104"/>
    </row>
    <row r="1535" spans="1:1">
      <c r="A1535" s="104"/>
    </row>
    <row r="1536" spans="1:1">
      <c r="A1536" s="104"/>
    </row>
    <row r="1537" spans="1:1">
      <c r="A1537" s="104"/>
    </row>
    <row r="1538" spans="1:1">
      <c r="A1538" s="104"/>
    </row>
    <row r="1539" spans="1:1">
      <c r="A1539" s="104"/>
    </row>
    <row r="1540" spans="1:1">
      <c r="A1540" s="104"/>
    </row>
    <row r="1541" spans="1:1">
      <c r="A1541" s="104"/>
    </row>
    <row r="1542" spans="1:1">
      <c r="A1542" s="104"/>
    </row>
    <row r="1543" spans="1:1">
      <c r="A1543" s="104"/>
    </row>
    <row r="1544" spans="1:1">
      <c r="A1544" s="104"/>
    </row>
    <row r="1545" spans="1:1">
      <c r="A1545" s="104"/>
    </row>
    <row r="1546" spans="1:1">
      <c r="A1546" s="104"/>
    </row>
    <row r="1547" spans="1:1">
      <c r="A1547" s="104"/>
    </row>
    <row r="1548" spans="1:1">
      <c r="A1548" s="104"/>
    </row>
    <row r="1549" spans="1:1">
      <c r="A1549" s="104"/>
    </row>
    <row r="1550" spans="1:1">
      <c r="A1550" s="104"/>
    </row>
    <row r="1551" spans="1:1">
      <c r="A1551" s="104"/>
    </row>
    <row r="1552" spans="1:1">
      <c r="A1552" s="104"/>
    </row>
    <row r="1553" spans="1:1">
      <c r="A1553" s="104"/>
    </row>
    <row r="1554" spans="1:1">
      <c r="A1554" s="104"/>
    </row>
    <row r="1555" spans="1:1">
      <c r="A1555" s="104"/>
    </row>
    <row r="1556" spans="1:1">
      <c r="A1556" s="104"/>
    </row>
    <row r="1557" spans="1:1">
      <c r="A1557" s="104"/>
    </row>
    <row r="1558" spans="1:1">
      <c r="A1558" s="104"/>
    </row>
    <row r="1559" spans="1:1">
      <c r="A1559" s="104"/>
    </row>
    <row r="1560" spans="1:1">
      <c r="A1560" s="104"/>
    </row>
    <row r="1561" spans="1:1">
      <c r="A1561" s="104"/>
    </row>
    <row r="1562" spans="1:1">
      <c r="A1562" s="104"/>
    </row>
    <row r="1563" spans="1:1">
      <c r="A1563" s="104"/>
    </row>
    <row r="1564" spans="1:1">
      <c r="A1564" s="104"/>
    </row>
    <row r="1565" spans="1:1">
      <c r="A1565" s="104"/>
    </row>
    <row r="1566" spans="1:1">
      <c r="A1566" s="104"/>
    </row>
    <row r="1567" spans="1:1">
      <c r="A1567" s="104"/>
    </row>
    <row r="1568" spans="1:1">
      <c r="A1568" s="104"/>
    </row>
    <row r="1569" spans="1:1">
      <c r="A1569" s="104"/>
    </row>
    <row r="1570" spans="1:1">
      <c r="A1570" s="104"/>
    </row>
    <row r="1571" spans="1:1">
      <c r="A1571" s="104"/>
    </row>
    <row r="1572" spans="1:1">
      <c r="A1572" s="104"/>
    </row>
    <row r="1573" spans="1:1">
      <c r="A1573" s="104"/>
    </row>
    <row r="1574" spans="1:1">
      <c r="A1574" s="104"/>
    </row>
    <row r="1575" spans="1:1">
      <c r="A1575" s="104"/>
    </row>
    <row r="1576" spans="1:1">
      <c r="A1576" s="104"/>
    </row>
    <row r="1577" spans="1:1">
      <c r="A1577" s="104"/>
    </row>
    <row r="1578" spans="1:1">
      <c r="A1578" s="104"/>
    </row>
    <row r="1579" spans="1:1">
      <c r="A1579" s="104"/>
    </row>
    <row r="1580" spans="1:1">
      <c r="A1580" s="104"/>
    </row>
    <row r="1581" spans="1:1">
      <c r="A1581" s="104"/>
    </row>
    <row r="1582" spans="1:1">
      <c r="A1582" s="104"/>
    </row>
    <row r="1583" spans="1:1">
      <c r="A1583" s="104"/>
    </row>
    <row r="1584" spans="1:1">
      <c r="A1584" s="104"/>
    </row>
    <row r="1585" spans="1:1">
      <c r="A1585" s="104"/>
    </row>
    <row r="1586" spans="1:1">
      <c r="A1586" s="104"/>
    </row>
    <row r="1587" spans="1:1">
      <c r="A1587" s="104"/>
    </row>
    <row r="1588" spans="1:1">
      <c r="A1588" s="104"/>
    </row>
    <row r="1589" spans="1:1">
      <c r="A1589" s="104"/>
    </row>
    <row r="1590" spans="1:1">
      <c r="A1590" s="104"/>
    </row>
    <row r="1591" spans="1:1">
      <c r="A1591" s="104"/>
    </row>
    <row r="1592" spans="1:1">
      <c r="A1592" s="104"/>
    </row>
    <row r="1593" spans="1:1">
      <c r="A1593" s="104"/>
    </row>
    <row r="1594" spans="1:1">
      <c r="A1594" s="104"/>
    </row>
    <row r="1595" spans="1:1">
      <c r="A1595" s="104"/>
    </row>
    <row r="1596" spans="1:1">
      <c r="A1596" s="104"/>
    </row>
    <row r="1597" spans="1:1">
      <c r="A1597" s="104"/>
    </row>
    <row r="1598" spans="1:1">
      <c r="A1598" s="104"/>
    </row>
    <row r="1599" spans="1:1">
      <c r="A1599" s="104"/>
    </row>
    <row r="1600" spans="1:1">
      <c r="A1600" s="104"/>
    </row>
    <row r="1601" spans="1:1">
      <c r="A1601" s="104"/>
    </row>
    <row r="1602" spans="1:1">
      <c r="A1602" s="104"/>
    </row>
    <row r="1603" spans="1:1">
      <c r="A1603" s="104"/>
    </row>
    <row r="1604" spans="1:1">
      <c r="A1604" s="104"/>
    </row>
    <row r="1605" spans="1:1">
      <c r="A1605" s="104"/>
    </row>
    <row r="1606" spans="1:1">
      <c r="A1606" s="104"/>
    </row>
    <row r="1607" spans="1:1">
      <c r="A1607" s="104"/>
    </row>
    <row r="1608" spans="1:1">
      <c r="A1608" s="104"/>
    </row>
    <row r="1609" spans="1:1">
      <c r="A1609" s="104"/>
    </row>
    <row r="1610" spans="1:1">
      <c r="A1610" s="104"/>
    </row>
    <row r="1611" spans="1:1">
      <c r="A1611" s="104"/>
    </row>
    <row r="1612" spans="1:1">
      <c r="A1612" s="104"/>
    </row>
    <row r="1613" spans="1:1">
      <c r="A1613" s="104"/>
    </row>
    <row r="1614" spans="1:1">
      <c r="A1614" s="104"/>
    </row>
    <row r="1615" spans="1:1">
      <c r="A1615" s="104"/>
    </row>
    <row r="1616" spans="1:1">
      <c r="A1616" s="104"/>
    </row>
    <row r="1617" spans="1:1">
      <c r="A1617" s="104"/>
    </row>
    <row r="1618" spans="1:1">
      <c r="A1618" s="104"/>
    </row>
    <row r="1619" spans="1:1">
      <c r="A1619" s="104"/>
    </row>
    <row r="1620" spans="1:1">
      <c r="A1620" s="104"/>
    </row>
    <row r="1621" spans="1:1">
      <c r="A1621" s="104"/>
    </row>
    <row r="1622" spans="1:1">
      <c r="A1622" s="104"/>
    </row>
    <row r="1623" spans="1:1">
      <c r="A1623" s="104"/>
    </row>
    <row r="1624" spans="1:1">
      <c r="A1624" s="104"/>
    </row>
    <row r="1625" spans="1:1">
      <c r="A1625" s="104"/>
    </row>
    <row r="1626" spans="1:1">
      <c r="A1626" s="104"/>
    </row>
    <row r="1627" spans="1:1">
      <c r="A1627" s="104"/>
    </row>
    <row r="1628" spans="1:1">
      <c r="A1628" s="104"/>
    </row>
    <row r="1629" spans="1:1">
      <c r="A1629" s="104"/>
    </row>
    <row r="1630" spans="1:1">
      <c r="A1630" s="104"/>
    </row>
    <row r="1631" spans="1:1">
      <c r="A1631" s="104"/>
    </row>
    <row r="1632" spans="1:1">
      <c r="A1632" s="104"/>
    </row>
    <row r="1633" spans="1:1">
      <c r="A1633" s="104"/>
    </row>
    <row r="1634" spans="1:1">
      <c r="A1634" s="104"/>
    </row>
    <row r="1635" spans="1:1">
      <c r="A1635" s="104"/>
    </row>
    <row r="1636" spans="1:1">
      <c r="A1636" s="104"/>
    </row>
    <row r="1637" spans="1:1">
      <c r="A1637" s="104"/>
    </row>
    <row r="1638" spans="1:1">
      <c r="A1638" s="104"/>
    </row>
    <row r="1639" spans="1:1">
      <c r="A1639" s="104"/>
    </row>
    <row r="1640" spans="1:1">
      <c r="A1640" s="104"/>
    </row>
    <row r="1641" spans="1:1">
      <c r="A1641" s="104"/>
    </row>
    <row r="1642" spans="1:1">
      <c r="A1642" s="104"/>
    </row>
    <row r="1643" spans="1:1">
      <c r="A1643" s="104"/>
    </row>
    <row r="1644" spans="1:1">
      <c r="A1644" s="104"/>
    </row>
    <row r="1645" spans="1:1">
      <c r="A1645" s="104"/>
    </row>
    <row r="1646" spans="1:1">
      <c r="A1646" s="104"/>
    </row>
    <row r="1647" spans="1:1">
      <c r="A1647" s="104"/>
    </row>
    <row r="1648" spans="1:1">
      <c r="A1648" s="104"/>
    </row>
    <row r="1649" spans="1:1">
      <c r="A1649" s="104"/>
    </row>
    <row r="1650" spans="1:1">
      <c r="A1650" s="104"/>
    </row>
    <row r="1651" spans="1:1">
      <c r="A1651" s="104"/>
    </row>
    <row r="1652" spans="1:1">
      <c r="A1652" s="104"/>
    </row>
    <row r="1653" spans="1:1">
      <c r="A1653" s="104"/>
    </row>
    <row r="1654" spans="1:1">
      <c r="A1654" s="104"/>
    </row>
    <row r="1655" spans="1:1">
      <c r="A1655" s="104"/>
    </row>
    <row r="1656" spans="1:1">
      <c r="A1656" s="104"/>
    </row>
    <row r="1657" spans="1:1">
      <c r="A1657" s="104"/>
    </row>
    <row r="1658" spans="1:1">
      <c r="A1658" s="104"/>
    </row>
    <row r="1659" spans="1:1">
      <c r="A1659" s="104"/>
    </row>
    <row r="1660" spans="1:1">
      <c r="A1660" s="104"/>
    </row>
    <row r="1661" spans="1:1">
      <c r="A1661" s="104"/>
    </row>
    <row r="1662" spans="1:1">
      <c r="A1662" s="104"/>
    </row>
    <row r="1663" spans="1:1">
      <c r="A1663" s="104"/>
    </row>
    <row r="1664" spans="1:1">
      <c r="A1664" s="104"/>
    </row>
    <row r="1665" spans="1:1">
      <c r="A1665" s="104"/>
    </row>
    <row r="1666" spans="1:1">
      <c r="A1666" s="104"/>
    </row>
    <row r="1667" spans="1:1">
      <c r="A1667" s="104"/>
    </row>
    <row r="1668" spans="1:1">
      <c r="A1668" s="104"/>
    </row>
    <row r="1669" spans="1:1">
      <c r="A1669" s="104"/>
    </row>
    <row r="1670" spans="1:1">
      <c r="A1670" s="104"/>
    </row>
    <row r="1671" spans="1:1">
      <c r="A1671" s="104"/>
    </row>
    <row r="1672" spans="1:1">
      <c r="A1672" s="104"/>
    </row>
    <row r="1673" spans="1:1">
      <c r="A1673" s="104"/>
    </row>
    <row r="1674" spans="1:1">
      <c r="A1674" s="104"/>
    </row>
    <row r="1675" spans="1:1">
      <c r="A1675" s="104"/>
    </row>
    <row r="1676" spans="1:1">
      <c r="A1676" s="104"/>
    </row>
    <row r="1677" spans="1:1">
      <c r="A1677" s="104"/>
    </row>
    <row r="1678" spans="1:1">
      <c r="A1678" s="104"/>
    </row>
    <row r="1679" spans="1:1">
      <c r="A1679" s="104"/>
    </row>
    <row r="1680" spans="1:1">
      <c r="A1680" s="104"/>
    </row>
    <row r="1681" spans="1:1">
      <c r="A1681" s="104"/>
    </row>
    <row r="1682" spans="1:1">
      <c r="A1682" s="104"/>
    </row>
    <row r="1683" spans="1:1">
      <c r="A1683" s="104"/>
    </row>
    <row r="1684" spans="1:1">
      <c r="A1684" s="104"/>
    </row>
    <row r="1685" spans="1:1">
      <c r="A1685" s="104"/>
    </row>
    <row r="1686" spans="1:1">
      <c r="A1686" s="104"/>
    </row>
    <row r="1687" spans="1:1">
      <c r="A1687" s="104"/>
    </row>
    <row r="1688" spans="1:1">
      <c r="A1688" s="104"/>
    </row>
    <row r="1689" spans="1:1">
      <c r="A1689" s="104"/>
    </row>
    <row r="1690" spans="1:1">
      <c r="A1690" s="104"/>
    </row>
    <row r="1691" spans="1:1">
      <c r="A1691" s="104"/>
    </row>
    <row r="1692" spans="1:1">
      <c r="A1692" s="104"/>
    </row>
    <row r="1693" spans="1:1">
      <c r="A1693" s="104"/>
    </row>
    <row r="1694" spans="1:1">
      <c r="A1694" s="104"/>
    </row>
    <row r="1695" spans="1:1">
      <c r="A1695" s="104"/>
    </row>
    <row r="1696" spans="1:1">
      <c r="A1696" s="104"/>
    </row>
    <row r="1697" spans="1:1">
      <c r="A1697" s="104"/>
    </row>
    <row r="1698" spans="1:1">
      <c r="A1698" s="104"/>
    </row>
    <row r="1699" spans="1:1">
      <c r="A1699" s="104"/>
    </row>
    <row r="1700" spans="1:1">
      <c r="A1700" s="104"/>
    </row>
    <row r="1701" spans="1:1">
      <c r="A1701" s="104"/>
    </row>
    <row r="1702" spans="1:1">
      <c r="A1702" s="104"/>
    </row>
    <row r="1703" spans="1:1">
      <c r="A1703" s="104"/>
    </row>
    <row r="1704" spans="1:1">
      <c r="A1704" s="104"/>
    </row>
    <row r="1705" spans="1:1">
      <c r="A1705" s="104"/>
    </row>
    <row r="1706" spans="1:1">
      <c r="A1706" s="104"/>
    </row>
    <row r="1707" spans="1:1">
      <c r="A1707" s="104"/>
    </row>
    <row r="1708" spans="1:1">
      <c r="A1708" s="104"/>
    </row>
    <row r="1709" spans="1:1">
      <c r="A1709" s="104"/>
    </row>
    <row r="1710" spans="1:1">
      <c r="A1710" s="104"/>
    </row>
    <row r="1711" spans="1:1">
      <c r="A1711" s="104"/>
    </row>
    <row r="1712" spans="1:1">
      <c r="A1712" s="104"/>
    </row>
    <row r="1713" spans="1:1">
      <c r="A1713" s="104"/>
    </row>
    <row r="1714" spans="1:1">
      <c r="A1714" s="104"/>
    </row>
    <row r="1715" spans="1:1">
      <c r="A1715" s="104"/>
    </row>
    <row r="1716" spans="1:1">
      <c r="A1716" s="104"/>
    </row>
    <row r="1717" spans="1:1">
      <c r="A1717" s="104"/>
    </row>
    <row r="1718" spans="1:1">
      <c r="A1718" s="104"/>
    </row>
    <row r="1719" spans="1:1">
      <c r="A1719" s="104"/>
    </row>
    <row r="1720" spans="1:1">
      <c r="A1720" s="104"/>
    </row>
    <row r="1721" spans="1:1">
      <c r="A1721" s="104"/>
    </row>
    <row r="1722" spans="1:1">
      <c r="A1722" s="104"/>
    </row>
    <row r="1723" spans="1:1">
      <c r="A1723" s="104"/>
    </row>
    <row r="1724" spans="1:1">
      <c r="A1724" s="104"/>
    </row>
    <row r="1725" spans="1:1">
      <c r="A1725" s="104"/>
    </row>
    <row r="1726" spans="1:1">
      <c r="A1726" s="104"/>
    </row>
    <row r="1727" spans="1:1">
      <c r="A1727" s="104"/>
    </row>
    <row r="1728" spans="1:1">
      <c r="A1728" s="104"/>
    </row>
    <row r="1729" spans="1:1">
      <c r="A1729" s="104"/>
    </row>
    <row r="1730" spans="1:1">
      <c r="A1730" s="104"/>
    </row>
    <row r="1731" spans="1:1">
      <c r="A1731" s="104"/>
    </row>
    <row r="1732" spans="1:1">
      <c r="A1732" s="104"/>
    </row>
    <row r="1733" spans="1:1">
      <c r="A1733" s="104"/>
    </row>
    <row r="1734" spans="1:1">
      <c r="A1734" s="104"/>
    </row>
    <row r="1735" spans="1:1">
      <c r="A1735" s="104"/>
    </row>
    <row r="1736" spans="1:1">
      <c r="A1736" s="104"/>
    </row>
    <row r="1737" spans="1:1">
      <c r="A1737" s="104"/>
    </row>
    <row r="1738" spans="1:1">
      <c r="A1738" s="104"/>
    </row>
    <row r="1739" spans="1:1">
      <c r="A1739" s="104"/>
    </row>
    <row r="1740" spans="1:1">
      <c r="A1740" s="104"/>
    </row>
    <row r="1741" spans="1:1">
      <c r="A1741" s="104"/>
    </row>
    <row r="1742" spans="1:1">
      <c r="A1742" s="104"/>
    </row>
    <row r="1743" spans="1:1">
      <c r="A1743" s="104"/>
    </row>
    <row r="1744" spans="1:1">
      <c r="A1744" s="104"/>
    </row>
    <row r="1745" spans="1:1">
      <c r="A1745" s="104"/>
    </row>
    <row r="1746" spans="1:1">
      <c r="A1746" s="104"/>
    </row>
    <row r="1747" spans="1:1">
      <c r="A1747" s="104"/>
    </row>
    <row r="1748" spans="1:1">
      <c r="A1748" s="104"/>
    </row>
    <row r="1749" spans="1:1">
      <c r="A1749" s="104"/>
    </row>
    <row r="1750" spans="1:1">
      <c r="A1750" s="104"/>
    </row>
    <row r="1751" spans="1:1">
      <c r="A1751" s="104"/>
    </row>
    <row r="1752" spans="1:1">
      <c r="A1752" s="104"/>
    </row>
    <row r="1753" spans="1:1">
      <c r="A1753" s="104"/>
    </row>
    <row r="1754" spans="1:1">
      <c r="A1754" s="104"/>
    </row>
    <row r="1755" spans="1:1">
      <c r="A1755" s="104"/>
    </row>
    <row r="1756" spans="1:1">
      <c r="A1756" s="104"/>
    </row>
    <row r="1757" spans="1:1">
      <c r="A1757" s="104"/>
    </row>
    <row r="1758" spans="1:1">
      <c r="A1758" s="104"/>
    </row>
    <row r="1759" spans="1:1">
      <c r="A1759" s="104"/>
    </row>
    <row r="1760" spans="1:1">
      <c r="A1760" s="104"/>
    </row>
    <row r="1761" spans="1:1">
      <c r="A1761" s="104"/>
    </row>
    <row r="1762" spans="1:1">
      <c r="A1762" s="104"/>
    </row>
    <row r="1763" spans="1:1">
      <c r="A1763" s="104"/>
    </row>
    <row r="1764" spans="1:1">
      <c r="A1764" s="104"/>
    </row>
    <row r="1765" spans="1:1">
      <c r="A1765" s="104"/>
    </row>
    <row r="1766" spans="1:1">
      <c r="A1766" s="104"/>
    </row>
    <row r="1767" spans="1:1">
      <c r="A1767" s="104"/>
    </row>
    <row r="1768" spans="1:1">
      <c r="A1768" s="104"/>
    </row>
    <row r="1769" spans="1:1">
      <c r="A1769" s="104"/>
    </row>
    <row r="1770" spans="1:1">
      <c r="A1770" s="104"/>
    </row>
    <row r="1771" spans="1:1">
      <c r="A1771" s="104"/>
    </row>
    <row r="1772" spans="1:1">
      <c r="A1772" s="104"/>
    </row>
    <row r="1773" spans="1:1">
      <c r="A1773" s="104"/>
    </row>
    <row r="1774" spans="1:1">
      <c r="A1774" s="104"/>
    </row>
    <row r="1775" spans="1:1">
      <c r="A1775" s="104"/>
    </row>
    <row r="1776" spans="1:1">
      <c r="A1776" s="104"/>
    </row>
    <row r="1777" spans="1:1">
      <c r="A1777" s="104"/>
    </row>
    <row r="1778" spans="1:1">
      <c r="A1778" s="104"/>
    </row>
    <row r="1779" spans="1:1">
      <c r="A1779" s="104"/>
    </row>
    <row r="1780" spans="1:1">
      <c r="A1780" s="104"/>
    </row>
    <row r="1781" spans="1:1">
      <c r="A1781" s="104"/>
    </row>
    <row r="1782" spans="1:1">
      <c r="A1782" s="104"/>
    </row>
    <row r="1783" spans="1:1">
      <c r="A1783" s="104"/>
    </row>
    <row r="1784" spans="1:1">
      <c r="A1784" s="104"/>
    </row>
    <row r="1785" spans="1:1">
      <c r="A1785" s="104"/>
    </row>
    <row r="1786" spans="1:1">
      <c r="A1786" s="104"/>
    </row>
    <row r="1787" spans="1:1">
      <c r="A1787" s="104"/>
    </row>
    <row r="1788" spans="1:1">
      <c r="A1788" s="104"/>
    </row>
    <row r="1789" spans="1:1">
      <c r="A1789" s="104"/>
    </row>
    <row r="1790" spans="1:1">
      <c r="A1790" s="104"/>
    </row>
    <row r="1791" spans="1:1">
      <c r="A1791" s="104"/>
    </row>
    <row r="1792" spans="1:1">
      <c r="A1792" s="104"/>
    </row>
    <row r="1793" spans="1:1">
      <c r="A1793" s="104"/>
    </row>
    <row r="1794" spans="1:1">
      <c r="A1794" s="104"/>
    </row>
    <row r="1795" spans="1:1">
      <c r="A1795" s="104"/>
    </row>
    <row r="1796" spans="1:1">
      <c r="A1796" s="104"/>
    </row>
    <row r="1797" spans="1:1">
      <c r="A1797" s="104"/>
    </row>
    <row r="1798" spans="1:1">
      <c r="A1798" s="104"/>
    </row>
    <row r="1799" spans="1:1">
      <c r="A1799" s="104"/>
    </row>
    <row r="1800" spans="1:1">
      <c r="A1800" s="104"/>
    </row>
    <row r="1801" spans="1:1">
      <c r="A1801" s="104"/>
    </row>
    <row r="1802" spans="1:1">
      <c r="A1802" s="104"/>
    </row>
    <row r="1803" spans="1:1">
      <c r="A1803" s="104"/>
    </row>
    <row r="1804" spans="1:1">
      <c r="A1804" s="104"/>
    </row>
    <row r="1805" spans="1:1">
      <c r="A1805" s="104"/>
    </row>
    <row r="1806" spans="1:1">
      <c r="A1806" s="104"/>
    </row>
    <row r="1807" spans="1:1">
      <c r="A1807" s="104"/>
    </row>
    <row r="1808" spans="1:1">
      <c r="A1808" s="104"/>
    </row>
    <row r="1809" spans="1:1">
      <c r="A1809" s="104"/>
    </row>
    <row r="1810" spans="1:1">
      <c r="A1810" s="104"/>
    </row>
    <row r="1811" spans="1:1">
      <c r="A1811" s="104"/>
    </row>
    <row r="1812" spans="1:1">
      <c r="A1812" s="104"/>
    </row>
    <row r="1813" spans="1:1">
      <c r="A1813" s="104"/>
    </row>
    <row r="1814" spans="1:1">
      <c r="A1814" s="104"/>
    </row>
    <row r="1815" spans="1:1">
      <c r="A1815" s="104"/>
    </row>
    <row r="1816" spans="1:1">
      <c r="A1816" s="104"/>
    </row>
    <row r="1817" spans="1:1">
      <c r="A1817" s="104"/>
    </row>
    <row r="1818" spans="1:1">
      <c r="A1818" s="104"/>
    </row>
    <row r="1819" spans="1:1">
      <c r="A1819" s="104"/>
    </row>
    <row r="1820" spans="1:1">
      <c r="A1820" s="104"/>
    </row>
    <row r="1821" spans="1:1">
      <c r="A1821" s="104"/>
    </row>
    <row r="1822" spans="1:1">
      <c r="A1822" s="104"/>
    </row>
    <row r="1823" spans="1:1">
      <c r="A1823" s="104"/>
    </row>
    <row r="1824" spans="1:1">
      <c r="A1824" s="104"/>
    </row>
    <row r="1825" spans="1:1">
      <c r="A1825" s="104"/>
    </row>
    <row r="1826" spans="1:1">
      <c r="A1826" s="104"/>
    </row>
    <row r="1827" spans="1:1">
      <c r="A1827" s="104"/>
    </row>
    <row r="1828" spans="1:1">
      <c r="A1828" s="104"/>
    </row>
    <row r="1829" spans="1:1">
      <c r="A1829" s="104"/>
    </row>
    <row r="1830" spans="1:1">
      <c r="A1830" s="104"/>
    </row>
    <row r="1831" spans="1:1">
      <c r="A1831" s="104"/>
    </row>
    <row r="1832" spans="1:1">
      <c r="A1832" s="104"/>
    </row>
    <row r="1833" spans="1:1">
      <c r="A1833" s="104"/>
    </row>
    <row r="1834" spans="1:1">
      <c r="A1834" s="104"/>
    </row>
    <row r="1835" spans="1:1">
      <c r="A1835" s="104"/>
    </row>
    <row r="1836" spans="1:1">
      <c r="A1836" s="104"/>
    </row>
    <row r="1837" spans="1:1">
      <c r="A1837" s="104"/>
    </row>
    <row r="1838" spans="1:1">
      <c r="A1838" s="104"/>
    </row>
    <row r="1839" spans="1:1">
      <c r="A1839" s="104"/>
    </row>
    <row r="1840" spans="1:1">
      <c r="A1840" s="104"/>
    </row>
    <row r="1841" spans="1:1">
      <c r="A1841" s="104"/>
    </row>
    <row r="1842" spans="1:1">
      <c r="A1842" s="104"/>
    </row>
    <row r="1843" spans="1:1">
      <c r="A1843" s="104"/>
    </row>
    <row r="1844" spans="1:1">
      <c r="A1844" s="104"/>
    </row>
    <row r="1845" spans="1:1">
      <c r="A1845" s="104"/>
    </row>
    <row r="1846" spans="1:1">
      <c r="A1846" s="104"/>
    </row>
    <row r="1847" spans="1:1">
      <c r="A1847" s="104"/>
    </row>
    <row r="1848" spans="1:1">
      <c r="A1848" s="104"/>
    </row>
    <row r="1849" spans="1:1">
      <c r="A1849" s="104"/>
    </row>
    <row r="1850" spans="1:1">
      <c r="A1850" s="104"/>
    </row>
    <row r="1851" spans="1:1">
      <c r="A1851" s="104"/>
    </row>
    <row r="1852" spans="1:1">
      <c r="A1852" s="104"/>
    </row>
    <row r="1853" spans="1:1">
      <c r="A1853" s="104"/>
    </row>
    <row r="1854" spans="1:1">
      <c r="A1854" s="104"/>
    </row>
    <row r="1855" spans="1:1">
      <c r="A1855" s="104"/>
    </row>
    <row r="1856" spans="1:1">
      <c r="A1856" s="104"/>
    </row>
    <row r="1857" spans="1:1">
      <c r="A1857" s="104"/>
    </row>
    <row r="1858" spans="1:1">
      <c r="A1858" s="104"/>
    </row>
    <row r="1859" spans="1:1">
      <c r="A1859" s="104"/>
    </row>
    <row r="1860" spans="1:1">
      <c r="A1860" s="104"/>
    </row>
    <row r="1861" spans="1:1">
      <c r="A1861" s="104"/>
    </row>
    <row r="1862" spans="1:1">
      <c r="A1862" s="104"/>
    </row>
    <row r="1863" spans="1:1">
      <c r="A1863" s="104"/>
    </row>
    <row r="1864" spans="1:1">
      <c r="A1864" s="104"/>
    </row>
    <row r="1865" spans="1:1">
      <c r="A1865" s="104"/>
    </row>
    <row r="1866" spans="1:1">
      <c r="A1866" s="104"/>
    </row>
    <row r="1867" spans="1:1">
      <c r="A1867" s="104"/>
    </row>
    <row r="1868" spans="1:1">
      <c r="A1868" s="104"/>
    </row>
    <row r="1869" spans="1:1">
      <c r="A1869" s="104"/>
    </row>
    <row r="1870" spans="1:1">
      <c r="A1870" s="104"/>
    </row>
    <row r="1871" spans="1:1">
      <c r="A1871" s="104"/>
    </row>
    <row r="1872" spans="1:1">
      <c r="A1872" s="104"/>
    </row>
    <row r="1873" spans="1:1">
      <c r="A1873" s="104"/>
    </row>
    <row r="1874" spans="1:1">
      <c r="A1874" s="104"/>
    </row>
    <row r="1875" spans="1:1">
      <c r="A1875" s="104"/>
    </row>
    <row r="1876" spans="1:1">
      <c r="A1876" s="104"/>
    </row>
    <row r="1877" spans="1:1">
      <c r="A1877" s="104"/>
    </row>
    <row r="1878" spans="1:1">
      <c r="A1878" s="104"/>
    </row>
    <row r="1879" spans="1:1">
      <c r="A1879" s="104"/>
    </row>
    <row r="1880" spans="1:1">
      <c r="A1880" s="104"/>
    </row>
    <row r="1881" spans="1:1">
      <c r="A1881" s="104"/>
    </row>
    <row r="1882" spans="1:1">
      <c r="A1882" s="104"/>
    </row>
    <row r="1883" spans="1:1">
      <c r="A1883" s="104"/>
    </row>
    <row r="1884" spans="1:1">
      <c r="A1884" s="104"/>
    </row>
    <row r="1885" spans="1:1">
      <c r="A1885" s="104"/>
    </row>
    <row r="1886" spans="1:1">
      <c r="A1886" s="104"/>
    </row>
    <row r="1887" spans="1:1">
      <c r="A1887" s="104"/>
    </row>
    <row r="1888" spans="1:1">
      <c r="A1888" s="104"/>
    </row>
    <row r="1889" spans="1:1">
      <c r="A1889" s="104"/>
    </row>
    <row r="1890" spans="1:1">
      <c r="A1890" s="104"/>
    </row>
    <row r="1891" spans="1:1">
      <c r="A1891" s="104"/>
    </row>
    <row r="1892" spans="1:1">
      <c r="A1892" s="104"/>
    </row>
    <row r="1893" spans="1:1">
      <c r="A1893" s="104"/>
    </row>
    <row r="1894" spans="1:1">
      <c r="A1894" s="104"/>
    </row>
    <row r="1895" spans="1:1">
      <c r="A1895" s="104"/>
    </row>
    <row r="1896" spans="1:1">
      <c r="A1896" s="104"/>
    </row>
    <row r="1897" spans="1:1">
      <c r="A1897" s="104"/>
    </row>
    <row r="1898" spans="1:1">
      <c r="A1898" s="104"/>
    </row>
    <row r="1899" spans="1:1">
      <c r="A1899" s="104"/>
    </row>
    <row r="1900" spans="1:1">
      <c r="A1900" s="104"/>
    </row>
    <row r="1901" spans="1:1">
      <c r="A1901" s="104"/>
    </row>
    <row r="1902" spans="1:1">
      <c r="A1902" s="104"/>
    </row>
    <row r="1903" spans="1:1">
      <c r="A1903" s="104"/>
    </row>
    <row r="1904" spans="1:1">
      <c r="A1904" s="104"/>
    </row>
    <row r="1905" spans="1:1">
      <c r="A1905" s="104"/>
    </row>
    <row r="1906" spans="1:1">
      <c r="A1906" s="104"/>
    </row>
    <row r="1907" spans="1:1">
      <c r="A1907" s="104"/>
    </row>
    <row r="1908" spans="1:1">
      <c r="A1908" s="104"/>
    </row>
    <row r="1909" spans="1:1">
      <c r="A1909" s="104"/>
    </row>
    <row r="1910" spans="1:1">
      <c r="A1910" s="104"/>
    </row>
    <row r="1911" spans="1:1">
      <c r="A1911" s="104"/>
    </row>
    <row r="1912" spans="1:1">
      <c r="A1912" s="104"/>
    </row>
    <row r="1913" spans="1:1">
      <c r="A1913" s="104"/>
    </row>
    <row r="1914" spans="1:1">
      <c r="A1914" s="104"/>
    </row>
    <row r="1915" spans="1:1">
      <c r="A1915" s="104"/>
    </row>
    <row r="1916" spans="1:1">
      <c r="A1916" s="104"/>
    </row>
    <row r="1917" spans="1:1">
      <c r="A1917" s="104"/>
    </row>
    <row r="1918" spans="1:1">
      <c r="A1918" s="104"/>
    </row>
    <row r="1919" spans="1:1">
      <c r="A1919" s="104"/>
    </row>
    <row r="1920" spans="1:1">
      <c r="A1920" s="104"/>
    </row>
    <row r="1921" spans="1:1">
      <c r="A1921" s="104"/>
    </row>
    <row r="1922" spans="1:1">
      <c r="A1922" s="104"/>
    </row>
    <row r="1923" spans="1:1">
      <c r="A1923" s="104"/>
    </row>
    <row r="1924" spans="1:1">
      <c r="A1924" s="104"/>
    </row>
    <row r="1925" spans="1:1">
      <c r="A1925" s="104"/>
    </row>
    <row r="1926" spans="1:1">
      <c r="A1926" s="104"/>
    </row>
    <row r="1927" spans="1:1">
      <c r="A1927" s="104"/>
    </row>
    <row r="1928" spans="1:1">
      <c r="A1928" s="104"/>
    </row>
    <row r="1929" spans="1:1">
      <c r="A1929" s="104"/>
    </row>
    <row r="1930" spans="1:1">
      <c r="A1930" s="104"/>
    </row>
    <row r="1931" spans="1:1">
      <c r="A1931" s="104"/>
    </row>
    <row r="1932" spans="1:1">
      <c r="A1932" s="104"/>
    </row>
    <row r="1933" spans="1:1">
      <c r="A1933" s="104"/>
    </row>
    <row r="1934" spans="1:1">
      <c r="A1934" s="104"/>
    </row>
    <row r="1935" spans="1:1">
      <c r="A1935" s="104"/>
    </row>
    <row r="1936" spans="1:1">
      <c r="A1936" s="104"/>
    </row>
    <row r="1937" spans="1:1">
      <c r="A1937" s="104"/>
    </row>
    <row r="1938" spans="1:1">
      <c r="A1938" s="104"/>
    </row>
    <row r="1939" spans="1:1">
      <c r="A1939" s="104"/>
    </row>
    <row r="1940" spans="1:1">
      <c r="A1940" s="104"/>
    </row>
    <row r="1941" spans="1:1">
      <c r="A1941" s="104"/>
    </row>
    <row r="1942" spans="1:1">
      <c r="A1942" s="104"/>
    </row>
    <row r="1943" spans="1:1">
      <c r="A1943" s="104"/>
    </row>
    <row r="1944" spans="1:1">
      <c r="A1944" s="104"/>
    </row>
    <row r="1945" spans="1:1">
      <c r="A1945" s="104"/>
    </row>
    <row r="1946" spans="1:1">
      <c r="A1946" s="104"/>
    </row>
    <row r="1947" spans="1:1">
      <c r="A1947" s="104"/>
    </row>
    <row r="1948" spans="1:1">
      <c r="A1948" s="104"/>
    </row>
    <row r="1949" spans="1:1">
      <c r="A1949" s="104"/>
    </row>
    <row r="1950" spans="1:1">
      <c r="A1950" s="104"/>
    </row>
    <row r="1951" spans="1:1">
      <c r="A1951" s="104"/>
    </row>
    <row r="1952" spans="1:1">
      <c r="A1952" s="104"/>
    </row>
    <row r="1953" spans="1:1">
      <c r="A1953" s="104"/>
    </row>
    <row r="1954" spans="1:1">
      <c r="A1954" s="104"/>
    </row>
    <row r="1955" spans="1:1">
      <c r="A1955" s="104"/>
    </row>
    <row r="1956" spans="1:1">
      <c r="A1956" s="104"/>
    </row>
    <row r="1957" spans="1:1">
      <c r="A1957" s="104"/>
    </row>
    <row r="1958" spans="1:1">
      <c r="A1958" s="104"/>
    </row>
    <row r="1959" spans="1:1">
      <c r="A1959" s="104"/>
    </row>
    <row r="1960" spans="1:1">
      <c r="A1960" s="104"/>
    </row>
    <row r="1961" spans="1:1">
      <c r="A1961" s="104"/>
    </row>
    <row r="1962" spans="1:1">
      <c r="A1962" s="104"/>
    </row>
    <row r="1963" spans="1:1">
      <c r="A1963" s="104"/>
    </row>
    <row r="1964" spans="1:1">
      <c r="A1964" s="104"/>
    </row>
    <row r="1965" spans="1:1">
      <c r="A1965" s="104"/>
    </row>
    <row r="1966" spans="1:1">
      <c r="A1966" s="104"/>
    </row>
    <row r="1967" spans="1:1">
      <c r="A1967" s="104"/>
    </row>
    <row r="1968" spans="1:1">
      <c r="A1968" s="104"/>
    </row>
    <row r="1969" spans="1:1">
      <c r="A1969" s="104"/>
    </row>
    <row r="1970" spans="1:1">
      <c r="A1970" s="104"/>
    </row>
    <row r="1971" spans="1:1">
      <c r="A1971" s="104"/>
    </row>
    <row r="1972" spans="1:1">
      <c r="A1972" s="104"/>
    </row>
    <row r="1973" spans="1:1">
      <c r="A1973" s="104"/>
    </row>
    <row r="1974" spans="1:1">
      <c r="A1974" s="104"/>
    </row>
    <row r="1975" spans="1:1">
      <c r="A1975" s="104"/>
    </row>
    <row r="1976" spans="1:1">
      <c r="A1976" s="104"/>
    </row>
    <row r="1977" spans="1:1">
      <c r="A1977" s="104"/>
    </row>
    <row r="1978" spans="1:1">
      <c r="A1978" s="104"/>
    </row>
    <row r="1979" spans="1:1">
      <c r="A1979" s="104"/>
    </row>
    <row r="1980" spans="1:1">
      <c r="A1980" s="104"/>
    </row>
    <row r="1981" spans="1:1">
      <c r="A1981" s="104"/>
    </row>
    <row r="1982" spans="1:1">
      <c r="A1982" s="104"/>
    </row>
    <row r="1983" spans="1:1">
      <c r="A1983" s="104"/>
    </row>
    <row r="1984" spans="1:1">
      <c r="A1984" s="104"/>
    </row>
    <row r="1985" spans="1:1">
      <c r="A1985" s="104"/>
    </row>
    <row r="1986" spans="1:1">
      <c r="A1986" s="104"/>
    </row>
    <row r="1987" spans="1:1">
      <c r="A1987" s="104"/>
    </row>
    <row r="1988" spans="1:1">
      <c r="A1988" s="104"/>
    </row>
    <row r="1989" spans="1:1">
      <c r="A1989" s="104"/>
    </row>
    <row r="1990" spans="1:1">
      <c r="A1990" s="104"/>
    </row>
    <row r="1991" spans="1:1">
      <c r="A1991" s="104"/>
    </row>
    <row r="1992" spans="1:1">
      <c r="A1992" s="104"/>
    </row>
    <row r="1993" spans="1:1">
      <c r="A1993" s="104"/>
    </row>
    <row r="1994" spans="1:1">
      <c r="A1994" s="104"/>
    </row>
    <row r="1995" spans="1:1">
      <c r="A1995" s="104"/>
    </row>
    <row r="1996" spans="1:1">
      <c r="A1996" s="104"/>
    </row>
    <row r="1997" spans="1:1">
      <c r="A1997" s="104"/>
    </row>
    <row r="1998" spans="1:1">
      <c r="A1998" s="104"/>
    </row>
    <row r="1999" spans="1:1">
      <c r="A1999" s="104"/>
    </row>
    <row r="2000" spans="1:1">
      <c r="A2000" s="104"/>
    </row>
    <row r="2001" spans="1:1">
      <c r="A2001" s="104"/>
    </row>
    <row r="2002" spans="1:1">
      <c r="A2002" s="104"/>
    </row>
    <row r="2003" spans="1:1">
      <c r="A2003" s="104"/>
    </row>
    <row r="2004" spans="1:1">
      <c r="A2004" s="104"/>
    </row>
    <row r="2005" spans="1:1">
      <c r="A2005" s="104"/>
    </row>
    <row r="2006" spans="1:1">
      <c r="A2006" s="104"/>
    </row>
    <row r="2007" spans="1:1">
      <c r="A2007" s="104"/>
    </row>
    <row r="2008" spans="1:1">
      <c r="A2008" s="104"/>
    </row>
    <row r="2009" spans="1:1">
      <c r="A2009" s="104"/>
    </row>
    <row r="2010" spans="1:1">
      <c r="A2010" s="104"/>
    </row>
    <row r="2011" spans="1:1">
      <c r="A2011" s="104"/>
    </row>
    <row r="2012" spans="1:1">
      <c r="A2012" s="104"/>
    </row>
    <row r="2013" spans="1:1">
      <c r="A2013" s="104"/>
    </row>
    <row r="2014" spans="1:1">
      <c r="A2014" s="104"/>
    </row>
    <row r="2015" spans="1:1">
      <c r="A2015" s="104"/>
    </row>
    <row r="2016" spans="1:1">
      <c r="A2016" s="104"/>
    </row>
    <row r="2017" spans="1:1">
      <c r="A2017" s="104"/>
    </row>
    <row r="2018" spans="1:1">
      <c r="A2018" s="104"/>
    </row>
    <row r="2019" spans="1:1">
      <c r="A2019" s="104"/>
    </row>
    <row r="2020" spans="1:1">
      <c r="A2020" s="104"/>
    </row>
    <row r="2021" spans="1:1">
      <c r="A2021" s="104"/>
    </row>
    <row r="2022" spans="1:1">
      <c r="A2022" s="104"/>
    </row>
    <row r="2023" spans="1:1">
      <c r="A2023" s="104"/>
    </row>
    <row r="2024" spans="1:1">
      <c r="A2024" s="104"/>
    </row>
    <row r="2025" spans="1:1">
      <c r="A2025" s="104"/>
    </row>
    <row r="2026" spans="1:1">
      <c r="A2026" s="104"/>
    </row>
    <row r="2027" spans="1:1">
      <c r="A2027" s="104"/>
    </row>
    <row r="2028" spans="1:1">
      <c r="A2028" s="104"/>
    </row>
    <row r="2029" spans="1:1">
      <c r="A2029" s="104"/>
    </row>
    <row r="2030" spans="1:1">
      <c r="A2030" s="104"/>
    </row>
    <row r="2031" spans="1:1">
      <c r="A2031" s="104"/>
    </row>
    <row r="2032" spans="1:1">
      <c r="A2032" s="104"/>
    </row>
    <row r="2033" spans="1:1">
      <c r="A2033" s="104"/>
    </row>
    <row r="2034" spans="1:1">
      <c r="A2034" s="104"/>
    </row>
    <row r="2035" spans="1:1">
      <c r="A2035" s="104"/>
    </row>
    <row r="2036" spans="1:1">
      <c r="A2036" s="104"/>
    </row>
    <row r="2037" spans="1:1">
      <c r="A2037" s="104"/>
    </row>
    <row r="2038" spans="1:1">
      <c r="A2038" s="104"/>
    </row>
    <row r="2039" spans="1:1">
      <c r="A2039" s="104"/>
    </row>
    <row r="2040" spans="1:1">
      <c r="A2040" s="104"/>
    </row>
    <row r="2041" spans="1:1">
      <c r="A2041" s="104"/>
    </row>
    <row r="2042" spans="1:1">
      <c r="A2042" s="104"/>
    </row>
    <row r="2043" spans="1:1">
      <c r="A2043" s="104"/>
    </row>
    <row r="2044" spans="1:1">
      <c r="A2044" s="104"/>
    </row>
    <row r="2045" spans="1:1">
      <c r="A2045" s="104"/>
    </row>
    <row r="2046" spans="1:1">
      <c r="A2046" s="104"/>
    </row>
    <row r="2047" spans="1:1">
      <c r="A2047" s="104"/>
    </row>
    <row r="2048" spans="1:1">
      <c r="A2048" s="104"/>
    </row>
    <row r="2049" spans="1:1">
      <c r="A2049" s="104"/>
    </row>
    <row r="2050" spans="1:1">
      <c r="A2050" s="104"/>
    </row>
    <row r="2051" spans="1:1">
      <c r="A2051" s="104"/>
    </row>
    <row r="2052" spans="1:1">
      <c r="A2052" s="104"/>
    </row>
    <row r="2053" spans="1:1">
      <c r="A2053" s="104"/>
    </row>
    <row r="2054" spans="1:1">
      <c r="A2054" s="104"/>
    </row>
    <row r="2055" spans="1:1">
      <c r="A2055" s="104"/>
    </row>
    <row r="2056" spans="1:1">
      <c r="A2056" s="104"/>
    </row>
    <row r="2057" spans="1:1">
      <c r="A2057" s="104"/>
    </row>
    <row r="2058" spans="1:1">
      <c r="A2058" s="104"/>
    </row>
    <row r="2059" spans="1:1">
      <c r="A2059" s="104"/>
    </row>
    <row r="2060" spans="1:1">
      <c r="A2060" s="104"/>
    </row>
    <row r="2061" spans="1:1">
      <c r="A2061" s="104"/>
    </row>
    <row r="2062" spans="1:1">
      <c r="A2062" s="104"/>
    </row>
    <row r="2063" spans="1:1">
      <c r="A2063" s="104"/>
    </row>
    <row r="2064" spans="1:1">
      <c r="A2064" s="104"/>
    </row>
    <row r="2065" spans="1:1">
      <c r="A2065" s="104"/>
    </row>
    <row r="2066" spans="1:1">
      <c r="A2066" s="104"/>
    </row>
    <row r="2067" spans="1:1">
      <c r="A2067" s="104"/>
    </row>
    <row r="2068" spans="1:1">
      <c r="A2068" s="104"/>
    </row>
    <row r="2069" spans="1:1">
      <c r="A2069" s="104"/>
    </row>
    <row r="2070" spans="1:1">
      <c r="A2070" s="104"/>
    </row>
    <row r="2071" spans="1:1">
      <c r="A2071" s="104"/>
    </row>
    <row r="2072" spans="1:1">
      <c r="A2072" s="104"/>
    </row>
    <row r="2073" spans="1:1">
      <c r="A2073" s="104"/>
    </row>
    <row r="2074" spans="1:1">
      <c r="A2074" s="104"/>
    </row>
    <row r="2075" spans="1:1">
      <c r="A2075" s="104"/>
    </row>
    <row r="2076" spans="1:1">
      <c r="A2076" s="104"/>
    </row>
    <row r="2077" spans="1:1">
      <c r="A2077" s="104"/>
    </row>
    <row r="2078" spans="1:1">
      <c r="A2078" s="104"/>
    </row>
    <row r="2079" spans="1:1">
      <c r="A2079" s="104"/>
    </row>
    <row r="2080" spans="1:1">
      <c r="A2080" s="104"/>
    </row>
    <row r="2081" spans="1:1">
      <c r="A2081" s="104"/>
    </row>
    <row r="2082" spans="1:1">
      <c r="A2082" s="104"/>
    </row>
    <row r="2083" spans="1:1">
      <c r="A2083" s="104"/>
    </row>
    <row r="2084" spans="1:1">
      <c r="A2084" s="104"/>
    </row>
    <row r="2085" spans="1:1">
      <c r="A2085" s="104"/>
    </row>
    <row r="2086" spans="1:1">
      <c r="A2086" s="104"/>
    </row>
    <row r="2087" spans="1:1">
      <c r="A2087" s="104"/>
    </row>
    <row r="2088" spans="1:1">
      <c r="A2088" s="104"/>
    </row>
    <row r="2089" spans="1:1">
      <c r="A2089" s="104"/>
    </row>
    <row r="2090" spans="1:1">
      <c r="A2090" s="104"/>
    </row>
    <row r="2091" spans="1:1">
      <c r="A2091" s="104"/>
    </row>
    <row r="2092" spans="1:1">
      <c r="A2092" s="104"/>
    </row>
    <row r="2093" spans="1:1">
      <c r="A2093" s="104"/>
    </row>
    <row r="2094" spans="1:1">
      <c r="A2094" s="104"/>
    </row>
    <row r="2095" spans="1:1">
      <c r="A2095" s="104"/>
    </row>
    <row r="2096" spans="1:1">
      <c r="A2096" s="104"/>
    </row>
    <row r="2097" spans="1:1">
      <c r="A2097" s="104"/>
    </row>
    <row r="2098" spans="1:1">
      <c r="A2098" s="104"/>
    </row>
    <row r="2099" spans="1:1">
      <c r="A2099" s="104"/>
    </row>
    <row r="2100" spans="1:1">
      <c r="A2100" s="104"/>
    </row>
    <row r="2101" spans="1:1">
      <c r="A2101" s="104"/>
    </row>
    <row r="2102" spans="1:1">
      <c r="A2102" s="104"/>
    </row>
    <row r="2103" spans="1:1">
      <c r="A2103" s="104"/>
    </row>
    <row r="2104" spans="1:1">
      <c r="A2104" s="104"/>
    </row>
    <row r="2105" spans="1:1">
      <c r="A2105" s="104"/>
    </row>
    <row r="2106" spans="1:1">
      <c r="A2106" s="104"/>
    </row>
    <row r="2107" spans="1:1">
      <c r="A2107" s="104"/>
    </row>
    <row r="2108" spans="1:1">
      <c r="A2108" s="104"/>
    </row>
    <row r="2109" spans="1:1">
      <c r="A2109" s="104"/>
    </row>
    <row r="2110" spans="1:1">
      <c r="A2110" s="104"/>
    </row>
    <row r="2111" spans="1:1">
      <c r="A2111" s="104"/>
    </row>
    <row r="2112" spans="1:1">
      <c r="A2112" s="104"/>
    </row>
    <row r="2113" spans="1:1">
      <c r="A2113" s="104"/>
    </row>
    <row r="2114" spans="1:1">
      <c r="A2114" s="104"/>
    </row>
    <row r="2115" spans="1:1">
      <c r="A2115" s="104"/>
    </row>
    <row r="2116" spans="1:1">
      <c r="A2116" s="104"/>
    </row>
    <row r="2117" spans="1:1">
      <c r="A2117" s="104"/>
    </row>
    <row r="2118" spans="1:1">
      <c r="A2118" s="104"/>
    </row>
    <row r="2119" spans="1:1">
      <c r="A2119" s="104"/>
    </row>
    <row r="2120" spans="1:1">
      <c r="A2120" s="104"/>
    </row>
    <row r="2121" spans="1:1">
      <c r="A2121" s="104"/>
    </row>
    <row r="2122" spans="1:1">
      <c r="A2122" s="104"/>
    </row>
    <row r="2123" spans="1:1">
      <c r="A2123" s="104"/>
    </row>
    <row r="2124" spans="1:1">
      <c r="A2124" s="104"/>
    </row>
    <row r="2125" spans="1:1">
      <c r="A2125" s="104"/>
    </row>
    <row r="2126" spans="1:1">
      <c r="A2126" s="104"/>
    </row>
    <row r="2127" spans="1:1">
      <c r="A2127" s="104"/>
    </row>
    <row r="2128" spans="1:1">
      <c r="A2128" s="104"/>
    </row>
    <row r="2129" spans="1:1">
      <c r="A2129" s="104"/>
    </row>
    <row r="2130" spans="1:1">
      <c r="A2130" s="104"/>
    </row>
    <row r="2131" spans="1:1">
      <c r="A2131" s="104"/>
    </row>
    <row r="2132" spans="1:1">
      <c r="A2132" s="104"/>
    </row>
    <row r="2133" spans="1:1">
      <c r="A2133" s="104"/>
    </row>
    <row r="2134" spans="1:1">
      <c r="A2134" s="104"/>
    </row>
    <row r="2135" spans="1:1">
      <c r="A2135" s="104"/>
    </row>
    <row r="2136" spans="1:1">
      <c r="A2136" s="104"/>
    </row>
    <row r="2137" spans="1:1">
      <c r="A2137" s="104"/>
    </row>
    <row r="2138" spans="1:1">
      <c r="A2138" s="104"/>
    </row>
    <row r="2139" spans="1:1">
      <c r="A2139" s="104"/>
    </row>
    <row r="2140" spans="1:1">
      <c r="A2140" s="104"/>
    </row>
    <row r="2141" spans="1:1">
      <c r="A2141" s="104"/>
    </row>
    <row r="2142" spans="1:1">
      <c r="A2142" s="104"/>
    </row>
    <row r="2143" spans="1:1">
      <c r="A2143" s="104"/>
    </row>
    <row r="2144" spans="1:1">
      <c r="A2144" s="104"/>
    </row>
    <row r="2145" spans="1:1">
      <c r="A2145" s="104"/>
    </row>
    <row r="2146" spans="1:1">
      <c r="A2146" s="104"/>
    </row>
    <row r="2147" spans="1:1">
      <c r="A2147" s="104"/>
    </row>
    <row r="2148" spans="1:1">
      <c r="A2148" s="104"/>
    </row>
    <row r="2149" spans="1:1">
      <c r="A2149" s="104"/>
    </row>
    <row r="2150" spans="1:1">
      <c r="A2150" s="104"/>
    </row>
    <row r="2151" spans="1:1">
      <c r="A2151" s="104"/>
    </row>
    <row r="2152" spans="1:1">
      <c r="A2152" s="104"/>
    </row>
    <row r="2153" spans="1:1">
      <c r="A2153" s="104"/>
    </row>
    <row r="2154" spans="1:1">
      <c r="A2154" s="104"/>
    </row>
    <row r="2155" spans="1:1">
      <c r="A2155" s="104"/>
    </row>
    <row r="2156" spans="1:1">
      <c r="A2156" s="104"/>
    </row>
    <row r="2157" spans="1:1">
      <c r="A2157" s="104"/>
    </row>
    <row r="2158" spans="1:1">
      <c r="A2158" s="104"/>
    </row>
    <row r="2159" spans="1:1">
      <c r="A2159" s="104"/>
    </row>
    <row r="2160" spans="1:1">
      <c r="A2160" s="104"/>
    </row>
    <row r="2161" spans="1:1">
      <c r="A2161" s="104"/>
    </row>
    <row r="2162" spans="1:1">
      <c r="A2162" s="104"/>
    </row>
    <row r="2163" spans="1:1">
      <c r="A2163" s="104"/>
    </row>
    <row r="2164" spans="1:1">
      <c r="A2164" s="104"/>
    </row>
    <row r="2165" spans="1:1">
      <c r="A2165" s="104"/>
    </row>
    <row r="2166" spans="1:1">
      <c r="A2166" s="104"/>
    </row>
    <row r="2167" spans="1:1">
      <c r="A2167" s="104"/>
    </row>
    <row r="2168" spans="1:1">
      <c r="A2168" s="104"/>
    </row>
    <row r="2169" spans="1:1">
      <c r="A2169" s="104"/>
    </row>
    <row r="2170" spans="1:1">
      <c r="A2170" s="104"/>
    </row>
    <row r="2171" spans="1:1">
      <c r="A2171" s="104"/>
    </row>
    <row r="2172" spans="1:1">
      <c r="A2172" s="104"/>
    </row>
    <row r="2173" spans="1:1">
      <c r="A2173" s="104"/>
    </row>
    <row r="2174" spans="1:1">
      <c r="A2174" s="104"/>
    </row>
    <row r="2175" spans="1:1">
      <c r="A2175" s="104"/>
    </row>
    <row r="2176" spans="1:1">
      <c r="A2176" s="104"/>
    </row>
    <row r="2177" spans="1:1">
      <c r="A2177" s="104"/>
    </row>
    <row r="2178" spans="1:1">
      <c r="A2178" s="104"/>
    </row>
    <row r="2179" spans="1:1">
      <c r="A2179" s="104"/>
    </row>
    <row r="2180" spans="1:1">
      <c r="A2180" s="104"/>
    </row>
    <row r="2181" spans="1:1">
      <c r="A2181" s="104"/>
    </row>
    <row r="2182" spans="1:1">
      <c r="A2182" s="104"/>
    </row>
    <row r="2183" spans="1:1">
      <c r="A2183" s="104"/>
    </row>
    <row r="2184" spans="1:1">
      <c r="A2184" s="104"/>
    </row>
    <row r="2185" spans="1:1">
      <c r="A2185" s="104"/>
    </row>
    <row r="2186" spans="1:1">
      <c r="A2186" s="104"/>
    </row>
    <row r="2187" spans="1:1">
      <c r="A2187" s="104"/>
    </row>
    <row r="2188" spans="1:1">
      <c r="A2188" s="104"/>
    </row>
    <row r="2189" spans="1:1">
      <c r="A2189" s="104"/>
    </row>
    <row r="2190" spans="1:1">
      <c r="A2190" s="104"/>
    </row>
    <row r="2191" spans="1:1">
      <c r="A2191" s="104"/>
    </row>
    <row r="2192" spans="1:1">
      <c r="A2192" s="104"/>
    </row>
    <row r="2193" spans="1:1">
      <c r="A2193" s="104"/>
    </row>
    <row r="2194" spans="1:1">
      <c r="A2194" s="104"/>
    </row>
    <row r="2195" spans="1:1">
      <c r="A2195" s="104"/>
    </row>
    <row r="2196" spans="1:1">
      <c r="A2196" s="104"/>
    </row>
    <row r="2197" spans="1:1">
      <c r="A2197" s="104"/>
    </row>
    <row r="2198" spans="1:1">
      <c r="A2198" s="104"/>
    </row>
    <row r="2199" spans="1:1">
      <c r="A2199" s="104"/>
    </row>
    <row r="2200" spans="1:1">
      <c r="A2200" s="104"/>
    </row>
    <row r="2201" spans="1:1">
      <c r="A2201" s="104"/>
    </row>
    <row r="2202" spans="1:1">
      <c r="A2202" s="104"/>
    </row>
    <row r="2203" spans="1:1">
      <c r="A2203" s="104"/>
    </row>
    <row r="2204" spans="1:1">
      <c r="A2204" s="104"/>
    </row>
    <row r="2205" spans="1:1">
      <c r="A2205" s="104"/>
    </row>
    <row r="2206" spans="1:1">
      <c r="A2206" s="104"/>
    </row>
    <row r="2207" spans="1:1">
      <c r="A2207" s="104"/>
    </row>
    <row r="2208" spans="1:1">
      <c r="A2208" s="104"/>
    </row>
    <row r="2209" spans="1:1">
      <c r="A2209" s="104"/>
    </row>
    <row r="2210" spans="1:1">
      <c r="A2210" s="104"/>
    </row>
    <row r="2211" spans="1:1">
      <c r="A2211" s="104"/>
    </row>
    <row r="2212" spans="1:1">
      <c r="A2212" s="104"/>
    </row>
    <row r="2213" spans="1:1">
      <c r="A2213" s="104"/>
    </row>
    <row r="2214" spans="1:1">
      <c r="A2214" s="104"/>
    </row>
    <row r="2215" spans="1:1">
      <c r="A2215" s="104"/>
    </row>
    <row r="2216" spans="1:1">
      <c r="A2216" s="104"/>
    </row>
    <row r="2217" spans="1:1">
      <c r="A2217" s="104"/>
    </row>
    <row r="2218" spans="1:1">
      <c r="A2218" s="104"/>
    </row>
    <row r="2219" spans="1:1">
      <c r="A2219" s="104"/>
    </row>
    <row r="2220" spans="1:1">
      <c r="A2220" s="104"/>
    </row>
    <row r="2221" spans="1:1">
      <c r="A2221" s="104"/>
    </row>
    <row r="2222" spans="1:1">
      <c r="A2222" s="104"/>
    </row>
    <row r="2223" spans="1:1">
      <c r="A2223" s="104"/>
    </row>
    <row r="2224" spans="1:1">
      <c r="A2224" s="104"/>
    </row>
    <row r="2225" spans="1:1">
      <c r="A2225" s="104"/>
    </row>
    <row r="2226" spans="1:1">
      <c r="A2226" s="104"/>
    </row>
    <row r="2227" spans="1:1">
      <c r="A2227" s="104"/>
    </row>
    <row r="2228" spans="1:1">
      <c r="A2228" s="104"/>
    </row>
    <row r="2229" spans="1:1">
      <c r="A2229" s="104"/>
    </row>
    <row r="2230" spans="1:1">
      <c r="A2230" s="104"/>
    </row>
    <row r="2231" spans="1:1">
      <c r="A2231" s="104"/>
    </row>
    <row r="2232" spans="1:1">
      <c r="A2232" s="104"/>
    </row>
    <row r="2233" spans="1:1">
      <c r="A2233" s="104"/>
    </row>
    <row r="2234" spans="1:1">
      <c r="A2234" s="104"/>
    </row>
    <row r="2235" spans="1:1">
      <c r="A2235" s="104"/>
    </row>
    <row r="2236" spans="1:1">
      <c r="A2236" s="104"/>
    </row>
    <row r="2237" spans="1:1">
      <c r="A2237" s="104"/>
    </row>
    <row r="2238" spans="1:1">
      <c r="A2238" s="104"/>
    </row>
    <row r="2239" spans="1:1">
      <c r="A2239" s="104"/>
    </row>
    <row r="2240" spans="1:1">
      <c r="A2240" s="104"/>
    </row>
    <row r="2241" spans="1:1">
      <c r="A2241" s="104"/>
    </row>
    <row r="2242" spans="1:1">
      <c r="A2242" s="104"/>
    </row>
    <row r="2243" spans="1:1">
      <c r="A2243" s="104"/>
    </row>
    <row r="2244" spans="1:1">
      <c r="A2244" s="104"/>
    </row>
    <row r="2245" spans="1:1">
      <c r="A2245" s="104"/>
    </row>
    <row r="2246" spans="1:1">
      <c r="A2246" s="104"/>
    </row>
    <row r="2247" spans="1:1">
      <c r="A2247" s="104"/>
    </row>
    <row r="2248" spans="1:1">
      <c r="A2248" s="104"/>
    </row>
    <row r="2249" spans="1:1">
      <c r="A2249" s="104"/>
    </row>
    <row r="2250" spans="1:1">
      <c r="A2250" s="104"/>
    </row>
    <row r="2251" spans="1:1">
      <c r="A2251" s="104"/>
    </row>
    <row r="2252" spans="1:1">
      <c r="A2252" s="104"/>
    </row>
    <row r="2253" spans="1:1">
      <c r="A2253" s="104"/>
    </row>
    <row r="2254" spans="1:1">
      <c r="A2254" s="104"/>
    </row>
    <row r="2255" spans="1:1">
      <c r="A2255" s="104"/>
    </row>
    <row r="2256" spans="1:1">
      <c r="A2256" s="104"/>
    </row>
    <row r="2257" spans="1:1">
      <c r="A2257" s="104"/>
    </row>
    <row r="2258" spans="1:1">
      <c r="A2258" s="104"/>
    </row>
    <row r="2259" spans="1:1">
      <c r="A2259" s="104"/>
    </row>
    <row r="2260" spans="1:1">
      <c r="A2260" s="104"/>
    </row>
    <row r="2261" spans="1:1">
      <c r="A2261" s="104"/>
    </row>
    <row r="2262" spans="1:1">
      <c r="A2262" s="104"/>
    </row>
    <row r="2263" spans="1:1">
      <c r="A2263" s="104"/>
    </row>
    <row r="2264" spans="1:1">
      <c r="A2264" s="104"/>
    </row>
    <row r="2265" spans="1:1">
      <c r="A2265" s="104"/>
    </row>
    <row r="2266" spans="1:1">
      <c r="A2266" s="104"/>
    </row>
    <row r="2267" spans="1:1">
      <c r="A2267" s="104"/>
    </row>
    <row r="2268" spans="1:1">
      <c r="A2268" s="104"/>
    </row>
    <row r="2269" spans="1:1">
      <c r="A2269" s="104"/>
    </row>
    <row r="2270" spans="1:1">
      <c r="A2270" s="104"/>
    </row>
    <row r="2271" spans="1:1">
      <c r="A2271" s="104"/>
    </row>
    <row r="2272" spans="1:1">
      <c r="A2272" s="104"/>
    </row>
    <row r="2273" spans="1:1">
      <c r="A2273" s="104"/>
    </row>
    <row r="2274" spans="1:1">
      <c r="A2274" s="104"/>
    </row>
    <row r="2275" spans="1:1">
      <c r="A2275" s="104"/>
    </row>
    <row r="2276" spans="1:1">
      <c r="A2276" s="104"/>
    </row>
    <row r="2277" spans="1:1">
      <c r="A2277" s="104"/>
    </row>
    <row r="2278" spans="1:1">
      <c r="A2278" s="104"/>
    </row>
    <row r="2279" spans="1:1">
      <c r="A2279" s="104"/>
    </row>
    <row r="2280" spans="1:1">
      <c r="A2280" s="104"/>
    </row>
    <row r="2281" spans="1:1">
      <c r="A2281" s="104"/>
    </row>
    <row r="2282" spans="1:1">
      <c r="A2282" s="104"/>
    </row>
    <row r="2283" spans="1:1">
      <c r="A2283" s="104"/>
    </row>
    <row r="2284" spans="1:1">
      <c r="A2284" s="104"/>
    </row>
    <row r="2285" spans="1:1">
      <c r="A2285" s="104"/>
    </row>
    <row r="2286" spans="1:1">
      <c r="A2286" s="104"/>
    </row>
    <row r="2287" spans="1:1">
      <c r="A2287" s="104"/>
    </row>
    <row r="2288" spans="1:1">
      <c r="A2288" s="104"/>
    </row>
    <row r="2289" spans="1:1">
      <c r="A2289" s="104"/>
    </row>
    <row r="2290" spans="1:1">
      <c r="A2290" s="104"/>
    </row>
    <row r="2291" spans="1:1">
      <c r="A2291" s="104"/>
    </row>
    <row r="2292" spans="1:1">
      <c r="A2292" s="104"/>
    </row>
    <row r="2293" spans="1:1">
      <c r="A2293" s="104"/>
    </row>
    <row r="2294" spans="1:1">
      <c r="A2294" s="104"/>
    </row>
    <row r="2295" spans="1:1">
      <c r="A2295" s="104"/>
    </row>
    <row r="2296" spans="1:1">
      <c r="A2296" s="104"/>
    </row>
    <row r="2297" spans="1:1">
      <c r="A2297" s="104"/>
    </row>
    <row r="2298" spans="1:1">
      <c r="A2298" s="104"/>
    </row>
    <row r="2299" spans="1:1">
      <c r="A2299" s="104"/>
    </row>
    <row r="2300" spans="1:1">
      <c r="A2300" s="104"/>
    </row>
    <row r="2301" spans="1:1">
      <c r="A2301" s="104"/>
    </row>
    <row r="2302" spans="1:1">
      <c r="A2302" s="104"/>
    </row>
    <row r="2303" spans="1:1">
      <c r="A2303" s="104"/>
    </row>
    <row r="2304" spans="1:1">
      <c r="A2304" s="104"/>
    </row>
    <row r="2305" spans="1:1">
      <c r="A2305" s="104"/>
    </row>
    <row r="2306" spans="1:1">
      <c r="A2306" s="104"/>
    </row>
    <row r="2307" spans="1:1">
      <c r="A2307" s="104"/>
    </row>
    <row r="2308" spans="1:1">
      <c r="A2308" s="104"/>
    </row>
    <row r="2309" spans="1:1">
      <c r="A2309" s="104"/>
    </row>
    <row r="2310" spans="1:1">
      <c r="A2310" s="104"/>
    </row>
    <row r="2311" spans="1:1">
      <c r="A2311" s="104"/>
    </row>
    <row r="2312" spans="1:1">
      <c r="A2312" s="104"/>
    </row>
    <row r="2313" spans="1:1">
      <c r="A2313" s="104"/>
    </row>
    <row r="2314" spans="1:1">
      <c r="A2314" s="104"/>
    </row>
    <row r="2315" spans="1:1">
      <c r="A2315" s="104"/>
    </row>
    <row r="2316" spans="1:1">
      <c r="A2316" s="104"/>
    </row>
    <row r="2317" spans="1:1">
      <c r="A2317" s="104"/>
    </row>
    <row r="2318" spans="1:1">
      <c r="A2318" s="104"/>
    </row>
    <row r="2319" spans="1:1">
      <c r="A2319" s="104"/>
    </row>
    <row r="2320" spans="1:1">
      <c r="A2320" s="104"/>
    </row>
    <row r="2321" spans="1:1">
      <c r="A2321" s="104"/>
    </row>
    <row r="2322" spans="1:1">
      <c r="A2322" s="104"/>
    </row>
    <row r="2323" spans="1:1">
      <c r="A2323" s="104"/>
    </row>
    <row r="2324" spans="1:1">
      <c r="A2324" s="104"/>
    </row>
    <row r="2325" spans="1:1">
      <c r="A2325" s="104"/>
    </row>
    <row r="2326" spans="1:1">
      <c r="A2326" s="104"/>
    </row>
    <row r="2327" spans="1:1">
      <c r="A2327" s="104"/>
    </row>
    <row r="2328" spans="1:1">
      <c r="A2328" s="104"/>
    </row>
    <row r="2329" spans="1:1">
      <c r="A2329" s="104"/>
    </row>
    <row r="2330" spans="1:1">
      <c r="A2330" s="104"/>
    </row>
    <row r="2331" spans="1:1">
      <c r="A2331" s="104"/>
    </row>
    <row r="2332" spans="1:1">
      <c r="A2332" s="104"/>
    </row>
    <row r="2333" spans="1:1">
      <c r="A2333" s="104"/>
    </row>
    <row r="2334" spans="1:1">
      <c r="A2334" s="104"/>
    </row>
    <row r="2335" spans="1:1">
      <c r="A2335" s="104"/>
    </row>
    <row r="2336" spans="1:1">
      <c r="A2336" s="104"/>
    </row>
    <row r="2337" spans="1:1">
      <c r="A2337" s="104"/>
    </row>
    <row r="2338" spans="1:1">
      <c r="A2338" s="104"/>
    </row>
    <row r="2339" spans="1:1">
      <c r="A2339" s="104"/>
    </row>
    <row r="2340" spans="1:1">
      <c r="A2340" s="104"/>
    </row>
    <row r="2341" spans="1:1">
      <c r="A2341" s="104"/>
    </row>
    <row r="2342" spans="1:1">
      <c r="A2342" s="104"/>
    </row>
    <row r="2343" spans="1:1">
      <c r="A2343" s="104"/>
    </row>
    <row r="2344" spans="1:1">
      <c r="A2344" s="104"/>
    </row>
    <row r="2345" spans="1:1">
      <c r="A2345" s="104"/>
    </row>
    <row r="2346" spans="1:1">
      <c r="A2346" s="104"/>
    </row>
    <row r="2347" spans="1:1">
      <c r="A2347" s="104"/>
    </row>
    <row r="2348" spans="1:1">
      <c r="A2348" s="104"/>
    </row>
    <row r="2349" spans="1:1">
      <c r="A2349" s="104"/>
    </row>
    <row r="2350" spans="1:1">
      <c r="A2350" s="104"/>
    </row>
    <row r="2351" spans="1:1">
      <c r="A2351" s="104"/>
    </row>
    <row r="2352" spans="1:1">
      <c r="A2352" s="104"/>
    </row>
    <row r="2353" spans="1:1">
      <c r="A2353" s="104"/>
    </row>
    <row r="2354" spans="1:1">
      <c r="A2354" s="104"/>
    </row>
    <row r="2355" spans="1:1">
      <c r="A2355" s="104"/>
    </row>
    <row r="2356" spans="1:1">
      <c r="A2356" s="104"/>
    </row>
    <row r="2357" spans="1:1">
      <c r="A2357" s="104"/>
    </row>
    <row r="2358" spans="1:1">
      <c r="A2358" s="104"/>
    </row>
    <row r="2359" spans="1:1">
      <c r="A2359" s="104"/>
    </row>
    <row r="2360" spans="1:1">
      <c r="A2360" s="104"/>
    </row>
    <row r="2361" spans="1:1">
      <c r="A2361" s="104"/>
    </row>
    <row r="2362" spans="1:1">
      <c r="A2362" s="104"/>
    </row>
    <row r="2363" spans="1:1">
      <c r="A2363" s="104"/>
    </row>
    <row r="2364" spans="1:1">
      <c r="A2364" s="104"/>
    </row>
    <row r="2365" spans="1:1">
      <c r="A2365" s="104"/>
    </row>
    <row r="2366" spans="1:1">
      <c r="A2366" s="104"/>
    </row>
    <row r="2367" spans="1:1">
      <c r="A2367" s="104"/>
    </row>
    <row r="2368" spans="1:1">
      <c r="A2368" s="104"/>
    </row>
    <row r="2369" spans="1:1">
      <c r="A2369" s="104"/>
    </row>
    <row r="2370" spans="1:1">
      <c r="A2370" s="104"/>
    </row>
    <row r="2371" spans="1:1">
      <c r="A2371" s="104"/>
    </row>
    <row r="2372" spans="1:1">
      <c r="A2372" s="104"/>
    </row>
    <row r="2373" spans="1:1">
      <c r="A2373" s="104"/>
    </row>
    <row r="2374" spans="1:1">
      <c r="A2374" s="104"/>
    </row>
    <row r="2375" spans="1:1">
      <c r="A2375" s="104"/>
    </row>
    <row r="2376" spans="1:1">
      <c r="A2376" s="104"/>
    </row>
    <row r="2377" spans="1:1">
      <c r="A2377" s="104"/>
    </row>
    <row r="2378" spans="1:1">
      <c r="A2378" s="104"/>
    </row>
    <row r="2379" spans="1:1">
      <c r="A2379" s="104"/>
    </row>
    <row r="2380" spans="1:1">
      <c r="A2380" s="104"/>
    </row>
    <row r="2381" spans="1:1">
      <c r="A2381" s="104"/>
    </row>
    <row r="2382" spans="1:1">
      <c r="A2382" s="104"/>
    </row>
    <row r="2383" spans="1:1">
      <c r="A2383" s="104"/>
    </row>
    <row r="2384" spans="1:1">
      <c r="A2384" s="104"/>
    </row>
    <row r="2385" spans="1:1">
      <c r="A2385" s="104"/>
    </row>
    <row r="2386" spans="1:1">
      <c r="A2386" s="104"/>
    </row>
    <row r="2387" spans="1:1">
      <c r="A2387" s="104"/>
    </row>
    <row r="2388" spans="1:1">
      <c r="A2388" s="104"/>
    </row>
    <row r="2389" spans="1:1">
      <c r="A2389" s="104"/>
    </row>
    <row r="2390" spans="1:1">
      <c r="A2390" s="104"/>
    </row>
    <row r="2391" spans="1:1">
      <c r="A2391" s="104"/>
    </row>
    <row r="2392" spans="1:1">
      <c r="A2392" s="104"/>
    </row>
    <row r="2393" spans="1:1">
      <c r="A2393" s="104"/>
    </row>
    <row r="2394" spans="1:1">
      <c r="A2394" s="104"/>
    </row>
    <row r="2395" spans="1:1">
      <c r="A2395" s="104"/>
    </row>
    <row r="2396" spans="1:1">
      <c r="A2396" s="104"/>
    </row>
    <row r="2397" spans="1:1">
      <c r="A2397" s="104"/>
    </row>
    <row r="2398" spans="1:1">
      <c r="A2398" s="104"/>
    </row>
    <row r="2399" spans="1:1">
      <c r="A2399" s="104"/>
    </row>
    <row r="2400" spans="1:1">
      <c r="A2400" s="104"/>
    </row>
    <row r="2401" spans="1:1">
      <c r="A2401" s="104"/>
    </row>
    <row r="2402" spans="1:1">
      <c r="A2402" s="104"/>
    </row>
    <row r="2403" spans="1:1">
      <c r="A2403" s="104"/>
    </row>
    <row r="2404" spans="1:1">
      <c r="A2404" s="104"/>
    </row>
    <row r="2405" spans="1:1">
      <c r="A2405" s="104"/>
    </row>
    <row r="2406" spans="1:1">
      <c r="A2406" s="104"/>
    </row>
    <row r="2407" spans="1:1">
      <c r="A2407" s="104"/>
    </row>
    <row r="2408" spans="1:1">
      <c r="A2408" s="104"/>
    </row>
    <row r="2409" spans="1:1">
      <c r="A2409" s="104"/>
    </row>
    <row r="2410" spans="1:1">
      <c r="A2410" s="104"/>
    </row>
    <row r="2411" spans="1:1">
      <c r="A2411" s="104"/>
    </row>
    <row r="2412" spans="1:1">
      <c r="A2412" s="104"/>
    </row>
    <row r="2413" spans="1:1">
      <c r="A2413" s="104"/>
    </row>
    <row r="2414" spans="1:1">
      <c r="A2414" s="104"/>
    </row>
    <row r="2415" spans="1:1">
      <c r="A2415" s="104"/>
    </row>
    <row r="2416" spans="1:1">
      <c r="A2416" s="104"/>
    </row>
    <row r="2417" spans="1:1">
      <c r="A2417" s="104"/>
    </row>
    <row r="2418" spans="1:1">
      <c r="A2418" s="104"/>
    </row>
    <row r="2419" spans="1:1">
      <c r="A2419" s="104"/>
    </row>
    <row r="2420" spans="1:1">
      <c r="A2420" s="104"/>
    </row>
    <row r="2421" spans="1:1">
      <c r="A2421" s="104"/>
    </row>
    <row r="2422" spans="1:1">
      <c r="A2422" s="104"/>
    </row>
    <row r="2423" spans="1:1">
      <c r="A2423" s="104"/>
    </row>
    <row r="2424" spans="1:1">
      <c r="A2424" s="104"/>
    </row>
    <row r="2425" spans="1:1">
      <c r="A2425" s="104"/>
    </row>
    <row r="2426" spans="1:1">
      <c r="A2426" s="104"/>
    </row>
    <row r="2427" spans="1:1">
      <c r="A2427" s="104"/>
    </row>
    <row r="2428" spans="1:1">
      <c r="A2428" s="104"/>
    </row>
    <row r="2429" spans="1:1">
      <c r="A2429" s="104"/>
    </row>
    <row r="2430" spans="1:1">
      <c r="A2430" s="104"/>
    </row>
    <row r="2431" spans="1:1">
      <c r="A2431" s="104"/>
    </row>
    <row r="2432" spans="1:1">
      <c r="A2432" s="104"/>
    </row>
    <row r="2433" spans="1:1">
      <c r="A2433" s="104"/>
    </row>
    <row r="2434" spans="1:1">
      <c r="A2434" s="104"/>
    </row>
    <row r="2435" spans="1:1">
      <c r="A2435" s="104"/>
    </row>
    <row r="2436" spans="1:1">
      <c r="A2436" s="104"/>
    </row>
    <row r="2437" spans="1:1">
      <c r="A2437" s="104"/>
    </row>
    <row r="2438" spans="1:1">
      <c r="A2438" s="104"/>
    </row>
    <row r="2439" spans="1:1">
      <c r="A2439" s="104"/>
    </row>
    <row r="2440" spans="1:1">
      <c r="A2440" s="104"/>
    </row>
    <row r="2441" spans="1:1">
      <c r="A2441" s="104"/>
    </row>
    <row r="2442" spans="1:1">
      <c r="A2442" s="104"/>
    </row>
    <row r="2443" spans="1:1">
      <c r="A2443" s="104"/>
    </row>
    <row r="2444" spans="1:1">
      <c r="A2444" s="104"/>
    </row>
    <row r="2445" spans="1:1">
      <c r="A2445" s="104"/>
    </row>
    <row r="2446" spans="1:1">
      <c r="A2446" s="104"/>
    </row>
    <row r="2447" spans="1:1">
      <c r="A2447" s="104"/>
    </row>
    <row r="2448" spans="1:1">
      <c r="A2448" s="104"/>
    </row>
    <row r="2449" spans="1:1">
      <c r="A2449" s="104"/>
    </row>
    <row r="2450" spans="1:1">
      <c r="A2450" s="104"/>
    </row>
    <row r="2451" spans="1:1">
      <c r="A2451" s="104"/>
    </row>
    <row r="2452" spans="1:1">
      <c r="A2452" s="104"/>
    </row>
    <row r="2453" spans="1:1">
      <c r="A2453" s="104"/>
    </row>
    <row r="2454" spans="1:1">
      <c r="A2454" s="104"/>
    </row>
    <row r="2455" spans="1:1">
      <c r="A2455" s="104"/>
    </row>
    <row r="2456" spans="1:1">
      <c r="A2456" s="104"/>
    </row>
    <row r="2457" spans="1:1">
      <c r="A2457" s="104"/>
    </row>
    <row r="2458" spans="1:1">
      <c r="A2458" s="104"/>
    </row>
    <row r="2459" spans="1:1">
      <c r="A2459" s="104"/>
    </row>
    <row r="2460" spans="1:1">
      <c r="A2460" s="104"/>
    </row>
    <row r="2461" spans="1:1">
      <c r="A2461" s="104"/>
    </row>
    <row r="2462" spans="1:1">
      <c r="A2462" s="104"/>
    </row>
    <row r="2463" spans="1:1">
      <c r="A2463" s="104"/>
    </row>
    <row r="2464" spans="1:1">
      <c r="A2464" s="104"/>
    </row>
    <row r="2465" spans="1:1">
      <c r="A2465" s="104"/>
    </row>
    <row r="2466" spans="1:1">
      <c r="A2466" s="104"/>
    </row>
    <row r="2467" spans="1:1">
      <c r="A2467" s="104"/>
    </row>
    <row r="2468" spans="1:1">
      <c r="A2468" s="104"/>
    </row>
    <row r="2469" spans="1:1">
      <c r="A2469" s="104"/>
    </row>
    <row r="2470" spans="1:1">
      <c r="A2470" s="104"/>
    </row>
    <row r="2471" spans="1:1">
      <c r="A2471" s="104"/>
    </row>
    <row r="2472" spans="1:1">
      <c r="A2472" s="104"/>
    </row>
    <row r="2473" spans="1:1">
      <c r="A2473" s="104"/>
    </row>
    <row r="2474" spans="1:1">
      <c r="A2474" s="104"/>
    </row>
    <row r="2475" spans="1:1">
      <c r="A2475" s="104"/>
    </row>
    <row r="2476" spans="1:1">
      <c r="A2476" s="104"/>
    </row>
    <row r="2477" spans="1:1">
      <c r="A2477" s="104"/>
    </row>
    <row r="2478" spans="1:1">
      <c r="A2478" s="104"/>
    </row>
    <row r="2479" spans="1:1">
      <c r="A2479" s="104"/>
    </row>
    <row r="2480" spans="1:1">
      <c r="A2480" s="104"/>
    </row>
    <row r="2481" spans="1:1">
      <c r="A2481" s="104"/>
    </row>
    <row r="2482" spans="1:1">
      <c r="A2482" s="104"/>
    </row>
    <row r="2483" spans="1:1">
      <c r="A2483" s="104"/>
    </row>
    <row r="2484" spans="1:1">
      <c r="A2484" s="104"/>
    </row>
    <row r="2485" spans="1:1">
      <c r="A2485" s="104"/>
    </row>
    <row r="2486" spans="1:1">
      <c r="A2486" s="104"/>
    </row>
    <row r="2487" spans="1:1">
      <c r="A2487" s="104"/>
    </row>
    <row r="2488" spans="1:1">
      <c r="A2488" s="104"/>
    </row>
    <row r="2489" spans="1:1">
      <c r="A2489" s="104"/>
    </row>
    <row r="2490" spans="1:1">
      <c r="A2490" s="104"/>
    </row>
    <row r="2491" spans="1:1">
      <c r="A2491" s="104"/>
    </row>
    <row r="2492" spans="1:1">
      <c r="A2492" s="104"/>
    </row>
    <row r="2493" spans="1:1">
      <c r="A2493" s="104"/>
    </row>
    <row r="2494" spans="1:1">
      <c r="A2494" s="104"/>
    </row>
    <row r="2495" spans="1:1">
      <c r="A2495" s="104"/>
    </row>
    <row r="2496" spans="1:1">
      <c r="A2496" s="104"/>
    </row>
    <row r="2497" spans="1:1">
      <c r="A2497" s="104"/>
    </row>
    <row r="2498" spans="1:1">
      <c r="A2498" s="104"/>
    </row>
    <row r="2499" spans="1:1">
      <c r="A2499" s="104"/>
    </row>
    <row r="2500" spans="1:1">
      <c r="A2500" s="104"/>
    </row>
    <row r="2501" spans="1:1">
      <c r="A2501" s="104"/>
    </row>
    <row r="2502" spans="1:1">
      <c r="A2502" s="104"/>
    </row>
    <row r="2503" spans="1:1">
      <c r="A2503" s="104"/>
    </row>
    <row r="2504" spans="1:1">
      <c r="A2504" s="104"/>
    </row>
    <row r="2505" spans="1:1">
      <c r="A2505" s="104"/>
    </row>
    <row r="2506" spans="1:1">
      <c r="A2506" s="104"/>
    </row>
    <row r="2507" spans="1:1">
      <c r="A2507" s="104"/>
    </row>
    <row r="2508" spans="1:1">
      <c r="A2508" s="104"/>
    </row>
    <row r="2509" spans="1:1">
      <c r="A2509" s="104"/>
    </row>
    <row r="2510" spans="1:1">
      <c r="A2510" s="104"/>
    </row>
    <row r="2511" spans="1:1">
      <c r="A2511" s="104"/>
    </row>
    <row r="2512" spans="1:1">
      <c r="A2512" s="104"/>
    </row>
    <row r="2513" spans="1:1">
      <c r="A2513" s="104"/>
    </row>
    <row r="2514" spans="1:1">
      <c r="A2514" s="104"/>
    </row>
    <row r="2515" spans="1:1">
      <c r="A2515" s="104"/>
    </row>
    <row r="2516" spans="1:1">
      <c r="A2516" s="104"/>
    </row>
    <row r="2517" spans="1:1">
      <c r="A2517" s="104"/>
    </row>
    <row r="2518" spans="1:1">
      <c r="A2518" s="104"/>
    </row>
    <row r="2519" spans="1:1">
      <c r="A2519" s="104"/>
    </row>
    <row r="2520" spans="1:1">
      <c r="A2520" s="104"/>
    </row>
    <row r="2521" spans="1:1">
      <c r="A2521" s="104"/>
    </row>
    <row r="2522" spans="1:1">
      <c r="A2522" s="104"/>
    </row>
    <row r="2523" spans="1:1">
      <c r="A2523" s="104"/>
    </row>
    <row r="2524" spans="1:1">
      <c r="A2524" s="104"/>
    </row>
    <row r="2525" spans="1:1">
      <c r="A2525" s="104"/>
    </row>
    <row r="2526" spans="1:1">
      <c r="A2526" s="104"/>
    </row>
    <row r="2527" spans="1:1">
      <c r="A2527" s="104"/>
    </row>
    <row r="2528" spans="1:1">
      <c r="A2528" s="104"/>
    </row>
    <row r="2529" spans="1:1">
      <c r="A2529" s="104"/>
    </row>
    <row r="2530" spans="1:1">
      <c r="A2530" s="104"/>
    </row>
    <row r="2531" spans="1:1">
      <c r="A2531" s="104"/>
    </row>
    <row r="2532" spans="1:1">
      <c r="A2532" s="104"/>
    </row>
    <row r="2533" spans="1:1">
      <c r="A2533" s="104"/>
    </row>
    <row r="2534" spans="1:1">
      <c r="A2534" s="104"/>
    </row>
    <row r="2535" spans="1:1">
      <c r="A2535" s="104"/>
    </row>
    <row r="2536" spans="1:1">
      <c r="A2536" s="104"/>
    </row>
    <row r="2537" spans="1:1">
      <c r="A2537" s="104"/>
    </row>
    <row r="2538" spans="1:1">
      <c r="A2538" s="104"/>
    </row>
    <row r="2539" spans="1:1">
      <c r="A2539" s="104"/>
    </row>
    <row r="2540" spans="1:1">
      <c r="A2540" s="104"/>
    </row>
    <row r="2541" spans="1:1">
      <c r="A2541" s="104"/>
    </row>
    <row r="2542" spans="1:1">
      <c r="A2542" s="104"/>
    </row>
    <row r="2543" spans="1:1">
      <c r="A2543" s="104"/>
    </row>
    <row r="2544" spans="1:1">
      <c r="A2544" s="104"/>
    </row>
    <row r="2545" spans="1:1">
      <c r="A2545" s="104"/>
    </row>
    <row r="2546" spans="1:1">
      <c r="A2546" s="104"/>
    </row>
    <row r="2547" spans="1:1">
      <c r="A2547" s="104"/>
    </row>
    <row r="2548" spans="1:1">
      <c r="A2548" s="104"/>
    </row>
    <row r="2549" spans="1:1">
      <c r="A2549" s="104"/>
    </row>
    <row r="2550" spans="1:1">
      <c r="A2550" s="104"/>
    </row>
    <row r="2551" spans="1:1">
      <c r="A2551" s="104"/>
    </row>
    <row r="2552" spans="1:1">
      <c r="A2552" s="104"/>
    </row>
    <row r="2553" spans="1:1">
      <c r="A2553" s="104"/>
    </row>
    <row r="2554" spans="1:1">
      <c r="A2554" s="104"/>
    </row>
    <row r="2555" spans="1:1">
      <c r="A2555" s="104"/>
    </row>
    <row r="2556" spans="1:1">
      <c r="A2556" s="104"/>
    </row>
    <row r="2557" spans="1:1">
      <c r="A2557" s="104"/>
    </row>
    <row r="2558" spans="1:1">
      <c r="A2558" s="104"/>
    </row>
    <row r="2559" spans="1:1">
      <c r="A2559" s="104"/>
    </row>
    <row r="2560" spans="1:1">
      <c r="A2560" s="104"/>
    </row>
    <row r="2561" spans="1:1">
      <c r="A2561" s="104"/>
    </row>
    <row r="2562" spans="1:1">
      <c r="A2562" s="104"/>
    </row>
    <row r="2563" spans="1:1">
      <c r="A2563" s="104"/>
    </row>
    <row r="2564" spans="1:1">
      <c r="A2564" s="104"/>
    </row>
    <row r="2565" spans="1:1">
      <c r="A2565" s="104"/>
    </row>
    <row r="2566" spans="1:1">
      <c r="A2566" s="104"/>
    </row>
    <row r="2567" spans="1:1">
      <c r="A2567" s="104"/>
    </row>
    <row r="2568" spans="1:1">
      <c r="A2568" s="104"/>
    </row>
    <row r="2569" spans="1:1">
      <c r="A2569" s="104"/>
    </row>
    <row r="2570" spans="1:1">
      <c r="A2570" s="104"/>
    </row>
    <row r="2571" spans="1:1">
      <c r="A2571" s="104"/>
    </row>
    <row r="2572" spans="1:1">
      <c r="A2572" s="104"/>
    </row>
    <row r="2573" spans="1:1">
      <c r="A2573" s="104"/>
    </row>
    <row r="2574" spans="1:1">
      <c r="A2574" s="104"/>
    </row>
    <row r="2575" spans="1:1">
      <c r="A2575" s="104"/>
    </row>
    <row r="2576" spans="1:1">
      <c r="A2576" s="104"/>
    </row>
    <row r="2577" spans="1:1">
      <c r="A2577" s="104"/>
    </row>
    <row r="2578" spans="1:1">
      <c r="A2578" s="104"/>
    </row>
    <row r="2579" spans="1:1">
      <c r="A2579" s="104"/>
    </row>
    <row r="2580" spans="1:1">
      <c r="A2580" s="104"/>
    </row>
    <row r="2581" spans="1:1">
      <c r="A2581" s="104"/>
    </row>
    <row r="2582" spans="1:1">
      <c r="A2582" s="104"/>
    </row>
    <row r="2583" spans="1:1">
      <c r="A2583" s="104"/>
    </row>
    <row r="2584" spans="1:1">
      <c r="A2584" s="104"/>
    </row>
    <row r="2585" spans="1:1">
      <c r="A2585" s="104"/>
    </row>
    <row r="2586" spans="1:1">
      <c r="A2586" s="104"/>
    </row>
    <row r="2587" spans="1:1">
      <c r="A2587" s="104"/>
    </row>
    <row r="2588" spans="1:1">
      <c r="A2588" s="104"/>
    </row>
    <row r="2589" spans="1:1">
      <c r="A2589" s="104"/>
    </row>
    <row r="2590" spans="1:1">
      <c r="A2590" s="104"/>
    </row>
    <row r="2591" spans="1:1">
      <c r="A2591" s="104"/>
    </row>
    <row r="2592" spans="1:1">
      <c r="A2592" s="104"/>
    </row>
    <row r="2593" spans="1:1">
      <c r="A2593" s="104"/>
    </row>
    <row r="2594" spans="1:1">
      <c r="A2594" s="104"/>
    </row>
    <row r="2595" spans="1:1">
      <c r="A2595" s="104"/>
    </row>
    <row r="2596" spans="1:1">
      <c r="A2596" s="104"/>
    </row>
    <row r="2597" spans="1:1">
      <c r="A2597" s="104"/>
    </row>
    <row r="2598" spans="1:1">
      <c r="A2598" s="104"/>
    </row>
    <row r="2599" spans="1:1">
      <c r="A2599" s="104"/>
    </row>
    <row r="2600" spans="1:1">
      <c r="A2600" s="104"/>
    </row>
    <row r="2601" spans="1:1">
      <c r="A2601" s="104"/>
    </row>
    <row r="2602" spans="1:1">
      <c r="A2602" s="104"/>
    </row>
    <row r="2603" spans="1:1">
      <c r="A2603" s="104"/>
    </row>
    <row r="2604" spans="1:1">
      <c r="A2604" s="104"/>
    </row>
    <row r="2605" spans="1:1">
      <c r="A2605" s="104"/>
    </row>
    <row r="2606" spans="1:1">
      <c r="A2606" s="104"/>
    </row>
    <row r="2607" spans="1:1">
      <c r="A2607" s="104"/>
    </row>
    <row r="2608" spans="1:1">
      <c r="A2608" s="104"/>
    </row>
    <row r="2609" spans="1:1">
      <c r="A2609" s="104"/>
    </row>
    <row r="2610" spans="1:1">
      <c r="A2610" s="104"/>
    </row>
    <row r="2611" spans="1:1">
      <c r="A2611" s="104"/>
    </row>
    <row r="2612" spans="1:1">
      <c r="A2612" s="104"/>
    </row>
    <row r="2613" spans="1:1">
      <c r="A2613" s="104"/>
    </row>
    <row r="2614" spans="1:1">
      <c r="A2614" s="104"/>
    </row>
    <row r="2615" spans="1:1">
      <c r="A2615" s="104"/>
    </row>
    <row r="2616" spans="1:1">
      <c r="A2616" s="104"/>
    </row>
    <row r="2617" spans="1:1">
      <c r="A2617" s="104"/>
    </row>
    <row r="2618" spans="1:1">
      <c r="A2618" s="104"/>
    </row>
    <row r="2619" spans="1:1">
      <c r="A2619" s="104"/>
    </row>
    <row r="2620" spans="1:1">
      <c r="A2620" s="104"/>
    </row>
    <row r="2621" spans="1:1">
      <c r="A2621" s="104"/>
    </row>
    <row r="2622" spans="1:1">
      <c r="A2622" s="104"/>
    </row>
    <row r="2623" spans="1:1">
      <c r="A2623" s="104"/>
    </row>
    <row r="2624" spans="1:1">
      <c r="A2624" s="104"/>
    </row>
    <row r="2625" spans="1:1">
      <c r="A2625" s="104"/>
    </row>
    <row r="2626" spans="1:1">
      <c r="A2626" s="104"/>
    </row>
    <row r="2627" spans="1:1">
      <c r="A2627" s="104"/>
    </row>
    <row r="2628" spans="1:1">
      <c r="A2628" s="104"/>
    </row>
    <row r="2629" spans="1:1">
      <c r="A2629" s="104"/>
    </row>
    <row r="2630" spans="1:1">
      <c r="A2630" s="104"/>
    </row>
    <row r="2631" spans="1:1">
      <c r="A2631" s="104"/>
    </row>
    <row r="2632" spans="1:1">
      <c r="A2632" s="104"/>
    </row>
    <row r="2633" spans="1:1">
      <c r="A2633" s="104"/>
    </row>
    <row r="2634" spans="1:1">
      <c r="A2634" s="104"/>
    </row>
    <row r="2635" spans="1:1">
      <c r="A2635" s="104"/>
    </row>
    <row r="2636" spans="1:1">
      <c r="A2636" s="104"/>
    </row>
    <row r="2637" spans="1:1">
      <c r="A2637" s="104"/>
    </row>
    <row r="2638" spans="1:1">
      <c r="A2638" s="104"/>
    </row>
    <row r="2639" spans="1:1">
      <c r="A2639" s="104"/>
    </row>
    <row r="2640" spans="1:1">
      <c r="A2640" s="104"/>
    </row>
    <row r="2641" spans="1:1">
      <c r="A2641" s="104"/>
    </row>
    <row r="2642" spans="1:1">
      <c r="A2642" s="104"/>
    </row>
    <row r="2643" spans="1:1">
      <c r="A2643" s="104"/>
    </row>
    <row r="2644" spans="1:1">
      <c r="A2644" s="104"/>
    </row>
    <row r="2645" spans="1:1">
      <c r="A2645" s="104"/>
    </row>
    <row r="2646" spans="1:1">
      <c r="A2646" s="104"/>
    </row>
    <row r="2647" spans="1:1">
      <c r="A2647" s="104"/>
    </row>
    <row r="2648" spans="1:1">
      <c r="A2648" s="104"/>
    </row>
    <row r="2649" spans="1:1">
      <c r="A2649" s="104"/>
    </row>
    <row r="2650" spans="1:1">
      <c r="A2650" s="104"/>
    </row>
    <row r="2651" spans="1:1">
      <c r="A2651" s="104"/>
    </row>
    <row r="2652" spans="1:1">
      <c r="A2652" s="104"/>
    </row>
    <row r="2653" spans="1:1">
      <c r="A2653" s="104"/>
    </row>
    <row r="2654" spans="1:1">
      <c r="A2654" s="104"/>
    </row>
    <row r="2655" spans="1:1">
      <c r="A2655" s="104"/>
    </row>
    <row r="2656" spans="1:1">
      <c r="A2656" s="104"/>
    </row>
    <row r="2657" spans="1:1">
      <c r="A2657" s="104"/>
    </row>
    <row r="2658" spans="1:1">
      <c r="A2658" s="104"/>
    </row>
    <row r="2659" spans="1:1">
      <c r="A2659" s="104"/>
    </row>
    <row r="2660" spans="1:1">
      <c r="A2660" s="104"/>
    </row>
    <row r="2661" spans="1:1">
      <c r="A2661" s="104"/>
    </row>
    <row r="2662" spans="1:1">
      <c r="A2662" s="104"/>
    </row>
    <row r="2663" spans="1:1">
      <c r="A2663" s="104"/>
    </row>
    <row r="2664" spans="1:1">
      <c r="A2664" s="104"/>
    </row>
    <row r="2665" spans="1:1">
      <c r="A2665" s="104"/>
    </row>
    <row r="2666" spans="1:1">
      <c r="A2666" s="104"/>
    </row>
    <row r="2667" spans="1:1">
      <c r="A2667" s="104"/>
    </row>
    <row r="2668" spans="1:1">
      <c r="A2668" s="104"/>
    </row>
    <row r="2669" spans="1:1">
      <c r="A2669" s="104"/>
    </row>
    <row r="2670" spans="1:1">
      <c r="A2670" s="104"/>
    </row>
    <row r="2671" spans="1:1">
      <c r="A2671" s="104"/>
    </row>
    <row r="2672" spans="1:1">
      <c r="A2672" s="104"/>
    </row>
    <row r="2673" spans="1:1">
      <c r="A2673" s="104"/>
    </row>
    <row r="2674" spans="1:1">
      <c r="A2674" s="104"/>
    </row>
    <row r="2675" spans="1:1">
      <c r="A2675" s="104"/>
    </row>
    <row r="2676" spans="1:1">
      <c r="A2676" s="104"/>
    </row>
    <row r="2677" spans="1:1">
      <c r="A2677" s="104"/>
    </row>
    <row r="2678" spans="1:1">
      <c r="A2678" s="104"/>
    </row>
    <row r="2679" spans="1:1">
      <c r="A2679" s="104"/>
    </row>
    <row r="2680" spans="1:1">
      <c r="A2680" s="104"/>
    </row>
    <row r="2681" spans="1:1">
      <c r="A2681" s="104"/>
    </row>
    <row r="2682" spans="1:1">
      <c r="A2682" s="104"/>
    </row>
    <row r="2683" spans="1:1">
      <c r="A2683" s="104"/>
    </row>
    <row r="2684" spans="1:1">
      <c r="A2684" s="104"/>
    </row>
    <row r="2685" spans="1:1">
      <c r="A2685" s="104"/>
    </row>
    <row r="2686" spans="1:1">
      <c r="A2686" s="104"/>
    </row>
    <row r="2687" spans="1:1">
      <c r="A2687" s="104"/>
    </row>
    <row r="2688" spans="1:1">
      <c r="A2688" s="104"/>
    </row>
    <row r="2689" spans="1:1">
      <c r="A2689" s="104"/>
    </row>
    <row r="2690" spans="1:1">
      <c r="A2690" s="104"/>
    </row>
    <row r="2691" spans="1:1">
      <c r="A2691" s="104"/>
    </row>
    <row r="2692" spans="1:1">
      <c r="A2692" s="104"/>
    </row>
    <row r="2693" spans="1:1">
      <c r="A2693" s="104"/>
    </row>
    <row r="2694" spans="1:1">
      <c r="A2694" s="104"/>
    </row>
    <row r="2695" spans="1:1">
      <c r="A2695" s="104"/>
    </row>
    <row r="2696" spans="1:1">
      <c r="A2696" s="104"/>
    </row>
    <row r="2697" spans="1:1">
      <c r="A2697" s="104"/>
    </row>
    <row r="2698" spans="1:1">
      <c r="A2698" s="104"/>
    </row>
    <row r="2699" spans="1:1">
      <c r="A2699" s="104"/>
    </row>
    <row r="2700" spans="1:1">
      <c r="A2700" s="104"/>
    </row>
    <row r="2701" spans="1:1">
      <c r="A2701" s="104"/>
    </row>
    <row r="2702" spans="1:1">
      <c r="A2702" s="104"/>
    </row>
    <row r="2703" spans="1:1">
      <c r="A2703" s="104"/>
    </row>
    <row r="2704" spans="1:1">
      <c r="A2704" s="104"/>
    </row>
    <row r="2705" spans="1:1">
      <c r="A2705" s="104"/>
    </row>
    <row r="2706" spans="1:1">
      <c r="A2706" s="104"/>
    </row>
    <row r="2707" spans="1:1">
      <c r="A2707" s="104"/>
    </row>
    <row r="2708" spans="1:1">
      <c r="A2708" s="104"/>
    </row>
    <row r="2709" spans="1:1">
      <c r="A2709" s="104"/>
    </row>
    <row r="2710" spans="1:1">
      <c r="A2710" s="104"/>
    </row>
    <row r="2711" spans="1:1">
      <c r="A2711" s="104"/>
    </row>
    <row r="2712" spans="1:1">
      <c r="A2712" s="104"/>
    </row>
    <row r="2713" spans="1:1">
      <c r="A2713" s="104"/>
    </row>
    <row r="2714" spans="1:1">
      <c r="A2714" s="104"/>
    </row>
    <row r="2715" spans="1:1">
      <c r="A2715" s="104"/>
    </row>
    <row r="2716" spans="1:1">
      <c r="A2716" s="104"/>
    </row>
    <row r="2717" spans="1:1">
      <c r="A2717" s="104"/>
    </row>
    <row r="2718" spans="1:1">
      <c r="A2718" s="104"/>
    </row>
    <row r="2719" spans="1:1">
      <c r="A2719" s="104"/>
    </row>
    <row r="2720" spans="1:1">
      <c r="A2720" s="104"/>
    </row>
    <row r="2721" spans="1:1">
      <c r="A2721" s="104"/>
    </row>
    <row r="2722" spans="1:1">
      <c r="A2722" s="104"/>
    </row>
    <row r="2723" spans="1:1">
      <c r="A2723" s="104"/>
    </row>
    <row r="2724" spans="1:1">
      <c r="A2724" s="104"/>
    </row>
    <row r="2725" spans="1:1">
      <c r="A2725" s="104"/>
    </row>
    <row r="2726" spans="1:1">
      <c r="A2726" s="104"/>
    </row>
    <row r="2727" spans="1:1">
      <c r="A2727" s="104"/>
    </row>
    <row r="2728" spans="1:1">
      <c r="A2728" s="104"/>
    </row>
    <row r="2729" spans="1:1">
      <c r="A2729" s="104"/>
    </row>
    <row r="2730" spans="1:1">
      <c r="A2730" s="104"/>
    </row>
    <row r="2731" spans="1:1">
      <c r="A2731" s="104"/>
    </row>
    <row r="2732" spans="1:1">
      <c r="A2732" s="104"/>
    </row>
    <row r="2733" spans="1:1">
      <c r="A2733" s="104"/>
    </row>
    <row r="2734" spans="1:1">
      <c r="A2734" s="104"/>
    </row>
    <row r="2735" spans="1:1">
      <c r="A2735" s="104"/>
    </row>
    <row r="2736" spans="1:1">
      <c r="A2736" s="104"/>
    </row>
    <row r="2737" spans="1:1">
      <c r="A2737" s="104"/>
    </row>
    <row r="2738" spans="1:1">
      <c r="A2738" s="104"/>
    </row>
    <row r="2739" spans="1:1">
      <c r="A2739" s="104"/>
    </row>
    <row r="2740" spans="1:1">
      <c r="A2740" s="104"/>
    </row>
    <row r="2741" spans="1:1">
      <c r="A2741" s="104"/>
    </row>
    <row r="2742" spans="1:1">
      <c r="A2742" s="104"/>
    </row>
    <row r="2743" spans="1:1">
      <c r="A2743" s="104"/>
    </row>
    <row r="2744" spans="1:1">
      <c r="A2744" s="104"/>
    </row>
    <row r="2745" spans="1:1">
      <c r="A2745" s="104"/>
    </row>
    <row r="2746" spans="1:1">
      <c r="A2746" s="104"/>
    </row>
    <row r="2747" spans="1:1">
      <c r="A2747" s="104"/>
    </row>
    <row r="2748" spans="1:1">
      <c r="A2748" s="104"/>
    </row>
    <row r="2749" spans="1:1">
      <c r="A2749" s="104"/>
    </row>
    <row r="2750" spans="1:1">
      <c r="A2750" s="104"/>
    </row>
    <row r="2751" spans="1:1">
      <c r="A2751" s="104"/>
    </row>
    <row r="2752" spans="1:1">
      <c r="A2752" s="104"/>
    </row>
    <row r="2753" spans="1:1">
      <c r="A2753" s="104"/>
    </row>
    <row r="2754" spans="1:1">
      <c r="A2754" s="104"/>
    </row>
    <row r="2755" spans="1:1">
      <c r="A2755" s="104"/>
    </row>
    <row r="2756" spans="1:1">
      <c r="A2756" s="104"/>
    </row>
    <row r="2757" spans="1:1">
      <c r="A2757" s="104"/>
    </row>
    <row r="2758" spans="1:1">
      <c r="A2758" s="104"/>
    </row>
    <row r="2759" spans="1:1">
      <c r="A2759" s="104"/>
    </row>
    <row r="2760" spans="1:1">
      <c r="A2760" s="104"/>
    </row>
    <row r="2761" spans="1:1">
      <c r="A2761" s="104"/>
    </row>
    <row r="2762" spans="1:1">
      <c r="A2762" s="104"/>
    </row>
    <row r="2763" spans="1:1">
      <c r="A2763" s="104"/>
    </row>
    <row r="2764" spans="1:1">
      <c r="A2764" s="104"/>
    </row>
    <row r="2765" spans="1:1">
      <c r="A2765" s="104"/>
    </row>
    <row r="2766" spans="1:1">
      <c r="A2766" s="104"/>
    </row>
    <row r="2767" spans="1:1">
      <c r="A2767" s="104"/>
    </row>
    <row r="2768" spans="1:1">
      <c r="A2768" s="104"/>
    </row>
    <row r="2769" spans="1:1">
      <c r="A2769" s="104"/>
    </row>
    <row r="2770" spans="1:1">
      <c r="A2770" s="104"/>
    </row>
    <row r="2771" spans="1:1">
      <c r="A2771" s="104"/>
    </row>
    <row r="2772" spans="1:1">
      <c r="A2772" s="104"/>
    </row>
    <row r="2773" spans="1:1">
      <c r="A2773" s="104"/>
    </row>
    <row r="2774" spans="1:1">
      <c r="A2774" s="104"/>
    </row>
    <row r="2775" spans="1:1">
      <c r="A2775" s="104"/>
    </row>
    <row r="2776" spans="1:1">
      <c r="A2776" s="104"/>
    </row>
    <row r="2777" spans="1:1">
      <c r="A2777" s="104"/>
    </row>
    <row r="2778" spans="1:1">
      <c r="A2778" s="104"/>
    </row>
    <row r="2779" spans="1:1">
      <c r="A2779" s="104"/>
    </row>
    <row r="2780" spans="1:1">
      <c r="A2780" s="104"/>
    </row>
    <row r="2781" spans="1:1">
      <c r="A2781" s="104"/>
    </row>
    <row r="2782" spans="1:1">
      <c r="A2782" s="104"/>
    </row>
    <row r="2783" spans="1:1">
      <c r="A2783" s="104"/>
    </row>
    <row r="2784" spans="1:1">
      <c r="A2784" s="104"/>
    </row>
    <row r="2785" spans="1:1">
      <c r="A2785" s="104"/>
    </row>
    <row r="2786" spans="1:1">
      <c r="A2786" s="104"/>
    </row>
    <row r="2787" spans="1:1">
      <c r="A2787" s="104"/>
    </row>
    <row r="2788" spans="1:1">
      <c r="A2788" s="104"/>
    </row>
    <row r="2789" spans="1:1">
      <c r="A2789" s="104"/>
    </row>
    <row r="2790" spans="1:1">
      <c r="A2790" s="104"/>
    </row>
    <row r="2791" spans="1:1">
      <c r="A2791" s="104"/>
    </row>
    <row r="2792" spans="1:1">
      <c r="A2792" s="104"/>
    </row>
    <row r="2793" spans="1:1">
      <c r="A2793" s="104"/>
    </row>
    <row r="2794" spans="1:1">
      <c r="A2794" s="104"/>
    </row>
    <row r="2795" spans="1:1">
      <c r="A2795" s="104"/>
    </row>
    <row r="2796" spans="1:1">
      <c r="A2796" s="104"/>
    </row>
    <row r="2797" spans="1:1">
      <c r="A2797" s="104"/>
    </row>
    <row r="2798" spans="1:1">
      <c r="A2798" s="104"/>
    </row>
    <row r="2799" spans="1:1">
      <c r="A2799" s="104"/>
    </row>
    <row r="2800" spans="1:1">
      <c r="A2800" s="104"/>
    </row>
    <row r="2801" spans="1:1">
      <c r="A2801" s="104"/>
    </row>
    <row r="2802" spans="1:1">
      <c r="A2802" s="104"/>
    </row>
    <row r="2803" spans="1:1">
      <c r="A2803" s="104"/>
    </row>
    <row r="2804" spans="1:1">
      <c r="A2804" s="104"/>
    </row>
    <row r="2805" spans="1:1">
      <c r="A2805" s="104"/>
    </row>
    <row r="2806" spans="1:1">
      <c r="A2806" s="104"/>
    </row>
    <row r="2807" spans="1:1">
      <c r="A2807" s="104"/>
    </row>
    <row r="2808" spans="1:1">
      <c r="A2808" s="104"/>
    </row>
    <row r="2809" spans="1:1">
      <c r="A2809" s="104"/>
    </row>
    <row r="2810" spans="1:1">
      <c r="A2810" s="104"/>
    </row>
    <row r="2811" spans="1:1">
      <c r="A2811" s="104"/>
    </row>
    <row r="2812" spans="1:1">
      <c r="A2812" s="104"/>
    </row>
    <row r="2813" spans="1:1">
      <c r="A2813" s="104"/>
    </row>
    <row r="2814" spans="1:1">
      <c r="A2814" s="104"/>
    </row>
    <row r="2815" spans="1:1">
      <c r="A2815" s="104"/>
    </row>
    <row r="2816" spans="1:1">
      <c r="A2816" s="104"/>
    </row>
    <row r="2817" spans="1:1">
      <c r="A2817" s="104"/>
    </row>
    <row r="2818" spans="1:1">
      <c r="A2818" s="104"/>
    </row>
    <row r="2819" spans="1:1">
      <c r="A2819" s="104"/>
    </row>
    <row r="2820" spans="1:1">
      <c r="A2820" s="104"/>
    </row>
    <row r="2821" spans="1:1">
      <c r="A2821" s="104"/>
    </row>
    <row r="2822" spans="1:1">
      <c r="A2822" s="104"/>
    </row>
    <row r="2823" spans="1:1">
      <c r="A2823" s="104"/>
    </row>
    <row r="2824" spans="1:1">
      <c r="A2824" s="104"/>
    </row>
    <row r="2825" spans="1:1">
      <c r="A2825" s="104"/>
    </row>
    <row r="2826" spans="1:1">
      <c r="A2826" s="104"/>
    </row>
    <row r="2827" spans="1:1">
      <c r="A2827" s="104"/>
    </row>
    <row r="2828" spans="1:1">
      <c r="A2828" s="104"/>
    </row>
    <row r="2829" spans="1:1">
      <c r="A2829" s="104"/>
    </row>
    <row r="2830" spans="1:1">
      <c r="A2830" s="104"/>
    </row>
    <row r="2831" spans="1:1">
      <c r="A2831" s="104"/>
    </row>
    <row r="2832" spans="1:1">
      <c r="A2832" s="104"/>
    </row>
    <row r="2833" spans="1:1">
      <c r="A2833" s="104"/>
    </row>
    <row r="2834" spans="1:1">
      <c r="A2834" s="104"/>
    </row>
    <row r="2835" spans="1:1">
      <c r="A2835" s="104"/>
    </row>
    <row r="2836" spans="1:1">
      <c r="A2836" s="104"/>
    </row>
    <row r="2837" spans="1:1">
      <c r="A2837" s="104"/>
    </row>
    <row r="2838" spans="1:1">
      <c r="A2838" s="104"/>
    </row>
    <row r="2839" spans="1:1">
      <c r="A2839" s="104"/>
    </row>
    <row r="2840" spans="1:1">
      <c r="A2840" s="104"/>
    </row>
    <row r="2841" spans="1:1">
      <c r="A2841" s="104"/>
    </row>
    <row r="2842" spans="1:1">
      <c r="A2842" s="104"/>
    </row>
    <row r="2843" spans="1:1">
      <c r="A2843" s="104"/>
    </row>
    <row r="2844" spans="1:1">
      <c r="A2844" s="104"/>
    </row>
    <row r="2845" spans="1:1">
      <c r="A2845" s="104"/>
    </row>
    <row r="2846" spans="1:1">
      <c r="A2846" s="104"/>
    </row>
    <row r="2847" spans="1:1">
      <c r="A2847" s="104"/>
    </row>
    <row r="2848" spans="1:1">
      <c r="A2848" s="104"/>
    </row>
    <row r="2849" spans="1:1">
      <c r="A2849" s="104"/>
    </row>
    <row r="2850" spans="1:1">
      <c r="A2850" s="104"/>
    </row>
    <row r="2851" spans="1:1">
      <c r="A2851" s="104"/>
    </row>
    <row r="2852" spans="1:1">
      <c r="A2852" s="104"/>
    </row>
    <row r="2853" spans="1:1">
      <c r="A2853" s="104"/>
    </row>
    <row r="2854" spans="1:1">
      <c r="A2854" s="104"/>
    </row>
    <row r="2855" spans="1:1">
      <c r="A2855" s="104"/>
    </row>
    <row r="2856" spans="1:1">
      <c r="A2856" s="104"/>
    </row>
    <row r="2857" spans="1:1">
      <c r="A2857" s="104"/>
    </row>
    <row r="2858" spans="1:1">
      <c r="A2858" s="104"/>
    </row>
    <row r="2859" spans="1:1">
      <c r="A2859" s="104"/>
    </row>
    <row r="2860" spans="1:1">
      <c r="A2860" s="104"/>
    </row>
    <row r="2861" spans="1:1">
      <c r="A2861" s="104"/>
    </row>
    <row r="2862" spans="1:1">
      <c r="A2862" s="104"/>
    </row>
    <row r="2863" spans="1:1">
      <c r="A2863" s="104"/>
    </row>
    <row r="2864" spans="1:1">
      <c r="A2864" s="104"/>
    </row>
    <row r="2865" spans="1:1">
      <c r="A2865" s="104"/>
    </row>
    <row r="2866" spans="1:1">
      <c r="A2866" s="104"/>
    </row>
    <row r="2867" spans="1:1">
      <c r="A2867" s="104"/>
    </row>
    <row r="2868" spans="1:1">
      <c r="A2868" s="104"/>
    </row>
    <row r="2869" spans="1:1">
      <c r="A2869" s="104"/>
    </row>
    <row r="2870" spans="1:1">
      <c r="A2870" s="104"/>
    </row>
    <row r="2871" spans="1:1">
      <c r="A2871" s="104"/>
    </row>
    <row r="2872" spans="1:1">
      <c r="A2872" s="104"/>
    </row>
    <row r="2873" spans="1:1">
      <c r="A2873" s="104"/>
    </row>
    <row r="2874" spans="1:1">
      <c r="A2874" s="104"/>
    </row>
    <row r="2875" spans="1:1">
      <c r="A2875" s="104"/>
    </row>
    <row r="2876" spans="1:1">
      <c r="A2876" s="104"/>
    </row>
    <row r="2877" spans="1:1">
      <c r="A2877" s="104"/>
    </row>
    <row r="2878" spans="1:1">
      <c r="A2878" s="104"/>
    </row>
    <row r="2879" spans="1:1">
      <c r="A2879" s="104"/>
    </row>
    <row r="2880" spans="1:1">
      <c r="A2880" s="104"/>
    </row>
    <row r="2881" spans="1:1">
      <c r="A2881" s="104"/>
    </row>
    <row r="2882" spans="1:1">
      <c r="A2882" s="104"/>
    </row>
    <row r="2883" spans="1:1">
      <c r="A2883" s="104"/>
    </row>
    <row r="2884" spans="1:1">
      <c r="A2884" s="104"/>
    </row>
    <row r="2885" spans="1:1">
      <c r="A2885" s="104"/>
    </row>
    <row r="2886" spans="1:1">
      <c r="A2886" s="104"/>
    </row>
    <row r="2887" spans="1:1">
      <c r="A2887" s="104"/>
    </row>
    <row r="2888" spans="1:1">
      <c r="A2888" s="104"/>
    </row>
    <row r="2889" spans="1:1">
      <c r="A2889" s="104"/>
    </row>
    <row r="2890" spans="1:1">
      <c r="A2890" s="104"/>
    </row>
    <row r="2891" spans="1:1">
      <c r="A2891" s="104"/>
    </row>
    <row r="2892" spans="1:1">
      <c r="A2892" s="104"/>
    </row>
    <row r="2893" spans="1:1">
      <c r="A2893" s="104"/>
    </row>
    <row r="2894" spans="1:1">
      <c r="A2894" s="104"/>
    </row>
    <row r="2895" spans="1:1">
      <c r="A2895" s="104"/>
    </row>
    <row r="2896" spans="1:1">
      <c r="A2896" s="104"/>
    </row>
    <row r="2897" spans="1:1">
      <c r="A2897" s="104"/>
    </row>
    <row r="2898" spans="1:1">
      <c r="A2898" s="104"/>
    </row>
    <row r="2899" spans="1:1">
      <c r="A2899" s="104"/>
    </row>
    <row r="2900" spans="1:1">
      <c r="A2900" s="104"/>
    </row>
    <row r="2901" spans="1:1">
      <c r="A2901" s="104"/>
    </row>
    <row r="2902" spans="1:1">
      <c r="A2902" s="104"/>
    </row>
    <row r="2903" spans="1:1">
      <c r="A2903" s="104"/>
    </row>
    <row r="2904" spans="1:1">
      <c r="A2904" s="104"/>
    </row>
    <row r="2905" spans="1:1">
      <c r="A2905" s="104"/>
    </row>
    <row r="2906" spans="1:1">
      <c r="A2906" s="104"/>
    </row>
    <row r="2907" spans="1:1">
      <c r="A2907" s="104"/>
    </row>
    <row r="2908" spans="1:1">
      <c r="A2908" s="104"/>
    </row>
    <row r="2909" spans="1:1">
      <c r="A2909" s="104"/>
    </row>
    <row r="2910" spans="1:1">
      <c r="A2910" s="104"/>
    </row>
    <row r="2911" spans="1:1">
      <c r="A2911" s="104"/>
    </row>
    <row r="2912" spans="1:1">
      <c r="A2912" s="104"/>
    </row>
    <row r="2913" spans="1:1">
      <c r="A2913" s="104"/>
    </row>
    <row r="2914" spans="1:1">
      <c r="A2914" s="104"/>
    </row>
    <row r="2915" spans="1:1">
      <c r="A2915" s="104"/>
    </row>
    <row r="2916" spans="1:1">
      <c r="A2916" s="104"/>
    </row>
    <row r="2917" spans="1:1">
      <c r="A2917" s="104"/>
    </row>
    <row r="2918" spans="1:1">
      <c r="A2918" s="104"/>
    </row>
    <row r="2919" spans="1:1">
      <c r="A2919" s="104"/>
    </row>
    <row r="2920" spans="1:1">
      <c r="A2920" s="104"/>
    </row>
    <row r="2921" spans="1:1">
      <c r="A2921" s="104"/>
    </row>
    <row r="2922" spans="1:1">
      <c r="A2922" s="104"/>
    </row>
    <row r="2923" spans="1:1">
      <c r="A2923" s="104"/>
    </row>
    <row r="2924" spans="1:1">
      <c r="A2924" s="104"/>
    </row>
    <row r="2925" spans="1:1">
      <c r="A2925" s="104"/>
    </row>
    <row r="2926" spans="1:1">
      <c r="A2926" s="104"/>
    </row>
    <row r="2927" spans="1:1">
      <c r="A2927" s="104"/>
    </row>
    <row r="2928" spans="1:1">
      <c r="A2928" s="104"/>
    </row>
    <row r="2929" spans="1:1">
      <c r="A2929" s="104"/>
    </row>
    <row r="2930" spans="1:1">
      <c r="A2930" s="104"/>
    </row>
    <row r="2931" spans="1:1">
      <c r="A2931" s="104"/>
    </row>
    <row r="2932" spans="1:1">
      <c r="A2932" s="104"/>
    </row>
    <row r="2933" spans="1:1">
      <c r="A2933" s="104"/>
    </row>
    <row r="2934" spans="1:1">
      <c r="A2934" s="104"/>
    </row>
    <row r="2935" spans="1:1">
      <c r="A2935" s="104"/>
    </row>
    <row r="2936" spans="1:1">
      <c r="A2936" s="104"/>
    </row>
    <row r="2937" spans="1:1">
      <c r="A2937" s="104"/>
    </row>
    <row r="2938" spans="1:1">
      <c r="A2938" s="104"/>
    </row>
    <row r="2939" spans="1:1">
      <c r="A2939" s="104"/>
    </row>
    <row r="2940" spans="1:1">
      <c r="A2940" s="104"/>
    </row>
    <row r="2941" spans="1:1">
      <c r="A2941" s="104"/>
    </row>
    <row r="2942" spans="1:1">
      <c r="A2942" s="104"/>
    </row>
    <row r="2943" spans="1:1">
      <c r="A2943" s="104"/>
    </row>
    <row r="2944" spans="1:1">
      <c r="A2944" s="104"/>
    </row>
    <row r="2945" spans="1:1">
      <c r="A2945" s="104"/>
    </row>
    <row r="2946" spans="1:1">
      <c r="A2946" s="104"/>
    </row>
    <row r="2947" spans="1:1">
      <c r="A2947" s="104"/>
    </row>
    <row r="2948" spans="1:1">
      <c r="A2948" s="104"/>
    </row>
    <row r="2949" spans="1:1">
      <c r="A2949" s="104"/>
    </row>
    <row r="2950" spans="1:1">
      <c r="A2950" s="104"/>
    </row>
    <row r="2951" spans="1:1">
      <c r="A2951" s="104"/>
    </row>
    <row r="2952" spans="1:1">
      <c r="A2952" s="104"/>
    </row>
    <row r="2953" spans="1:1">
      <c r="A2953" s="104"/>
    </row>
    <row r="2954" spans="1:1">
      <c r="A2954" s="104"/>
    </row>
    <row r="2955" spans="1:1">
      <c r="A2955" s="104"/>
    </row>
    <row r="2956" spans="1:1">
      <c r="A2956" s="104"/>
    </row>
    <row r="2957" spans="1:1">
      <c r="A2957" s="104"/>
    </row>
    <row r="2958" spans="1:1">
      <c r="A2958" s="104"/>
    </row>
    <row r="2959" spans="1:1">
      <c r="A2959" s="104"/>
    </row>
    <row r="2960" spans="1:1">
      <c r="A2960" s="104"/>
    </row>
    <row r="2961" spans="1:1">
      <c r="A2961" s="104"/>
    </row>
    <row r="2962" spans="1:1">
      <c r="A2962" s="104"/>
    </row>
    <row r="2963" spans="1:1">
      <c r="A2963" s="104"/>
    </row>
    <row r="2964" spans="1:1">
      <c r="A2964" s="104"/>
    </row>
    <row r="2965" spans="1:1">
      <c r="A2965" s="104"/>
    </row>
    <row r="2966" spans="1:1">
      <c r="A2966" s="104"/>
    </row>
    <row r="2967" spans="1:1">
      <c r="A2967" s="104"/>
    </row>
    <row r="2968" spans="1:1">
      <c r="A2968" s="104"/>
    </row>
    <row r="2969" spans="1:1">
      <c r="A2969" s="104"/>
    </row>
    <row r="2970" spans="1:1">
      <c r="A2970" s="104"/>
    </row>
    <row r="2971" spans="1:1">
      <c r="A2971" s="104"/>
    </row>
    <row r="2972" spans="1:1">
      <c r="A2972" s="104"/>
    </row>
    <row r="2973" spans="1:1">
      <c r="A2973" s="104"/>
    </row>
    <row r="2974" spans="1:1">
      <c r="A2974" s="104"/>
    </row>
    <row r="2975" spans="1:1">
      <c r="A2975" s="104"/>
    </row>
    <row r="2976" spans="1:1">
      <c r="A2976" s="104"/>
    </row>
    <row r="2977" spans="1:5">
      <c r="A2977" s="104"/>
    </row>
    <row r="2978" spans="1:5">
      <c r="A2978" s="104"/>
    </row>
    <row r="2979" spans="1:5">
      <c r="A2979" s="104"/>
    </row>
    <row r="2980" spans="1:5">
      <c r="A2980" s="104"/>
    </row>
    <row r="2981" spans="1:5">
      <c r="A2981" s="104"/>
    </row>
    <row r="2982" spans="1:5">
      <c r="A2982" s="104"/>
    </row>
    <row r="2983" spans="1:5">
      <c r="A2983" s="104"/>
    </row>
    <row r="2984" spans="1:5">
      <c r="A2984" s="104"/>
    </row>
    <row r="2985" spans="1:5">
      <c r="A2985" s="104"/>
      <c r="B2985" s="121"/>
      <c r="C2985" s="107"/>
      <c r="D2985" s="107"/>
      <c r="E2985" s="107"/>
    </row>
    <row r="2986" spans="1:5">
      <c r="A2986" s="104"/>
      <c r="B2986" s="121"/>
      <c r="C2986" s="107"/>
      <c r="D2986" s="107"/>
      <c r="E2986" s="107"/>
    </row>
    <row r="2987" spans="1:5">
      <c r="A2987" s="104"/>
      <c r="B2987" s="121"/>
      <c r="C2987" s="107"/>
      <c r="D2987" s="107"/>
      <c r="E2987" s="107"/>
    </row>
    <row r="2988" spans="1:5">
      <c r="A2988" s="104"/>
      <c r="B2988" s="121"/>
      <c r="C2988" s="107"/>
      <c r="D2988" s="107"/>
      <c r="E2988" s="107"/>
    </row>
    <row r="2989" spans="1:5">
      <c r="A2989" s="104"/>
      <c r="B2989" s="121"/>
      <c r="C2989" s="107"/>
      <c r="D2989" s="107"/>
      <c r="E2989" s="107"/>
    </row>
    <row r="2990" spans="1:5">
      <c r="A2990" s="104"/>
      <c r="B2990" s="121"/>
      <c r="C2990" s="107"/>
      <c r="D2990" s="107"/>
      <c r="E2990" s="107"/>
    </row>
    <row r="2991" spans="1:5">
      <c r="A2991" s="104"/>
      <c r="B2991" s="121"/>
      <c r="C2991" s="107"/>
      <c r="D2991" s="107"/>
      <c r="E2991" s="107"/>
    </row>
    <row r="2992" spans="1:5">
      <c r="A2992" s="104"/>
      <c r="B2992" s="121"/>
      <c r="C2992" s="107"/>
      <c r="D2992" s="107"/>
      <c r="E2992" s="107"/>
    </row>
    <row r="2993" spans="1:5">
      <c r="A2993" s="104"/>
      <c r="B2993" s="121"/>
      <c r="C2993" s="107"/>
      <c r="D2993" s="107"/>
      <c r="E2993" s="107"/>
    </row>
    <row r="2994" spans="1:5">
      <c r="A2994" s="104"/>
      <c r="B2994" s="121"/>
      <c r="C2994" s="107"/>
      <c r="D2994" s="107"/>
      <c r="E2994" s="107"/>
    </row>
    <row r="2995" spans="1:5">
      <c r="A2995" s="104"/>
      <c r="B2995" s="121"/>
      <c r="C2995" s="107"/>
      <c r="D2995" s="107"/>
      <c r="E2995" s="107"/>
    </row>
    <row r="2996" spans="1:5">
      <c r="A2996" s="104"/>
      <c r="B2996" s="121"/>
      <c r="C2996" s="107"/>
      <c r="D2996" s="107"/>
      <c r="E2996" s="107"/>
    </row>
    <row r="2997" spans="1:5">
      <c r="A2997" s="104"/>
      <c r="C2997" s="107"/>
      <c r="D2997" s="107"/>
      <c r="E2997" s="107"/>
    </row>
    <row r="2998" spans="1:5">
      <c r="A2998" s="104"/>
      <c r="C2998" s="107"/>
      <c r="D2998" s="107"/>
      <c r="E2998" s="107"/>
    </row>
    <row r="2999" spans="1:5">
      <c r="A2999" s="104"/>
      <c r="C2999" s="107"/>
      <c r="D2999" s="107"/>
      <c r="E2999" s="107"/>
    </row>
    <row r="3000" spans="1:5">
      <c r="A3000" s="104"/>
      <c r="C3000" s="107"/>
      <c r="D3000" s="107"/>
      <c r="E3000" s="107"/>
    </row>
    <row r="3001" spans="1:5">
      <c r="A3001" s="104"/>
      <c r="C3001" s="107"/>
      <c r="D3001" s="107"/>
      <c r="E3001" s="107"/>
    </row>
    <row r="3002" spans="1:5">
      <c r="A3002" s="104"/>
      <c r="C3002" s="107"/>
      <c r="D3002" s="107"/>
      <c r="E3002" s="107"/>
    </row>
    <row r="3003" spans="1:5">
      <c r="A3003" s="104"/>
      <c r="C3003" s="107"/>
      <c r="D3003" s="107"/>
      <c r="E3003" s="107"/>
    </row>
    <row r="3004" spans="1:5">
      <c r="A3004" s="104"/>
      <c r="C3004" s="107"/>
      <c r="D3004" s="107"/>
      <c r="E3004" s="107"/>
    </row>
    <row r="3005" spans="1:5">
      <c r="A3005" s="104"/>
      <c r="C3005" s="107"/>
      <c r="D3005" s="107"/>
      <c r="E3005" s="107"/>
    </row>
    <row r="3006" spans="1:5">
      <c r="A3006" s="104"/>
      <c r="C3006" s="107"/>
      <c r="D3006" s="107"/>
      <c r="E3006" s="107"/>
    </row>
    <row r="3007" spans="1:5">
      <c r="A3007" s="104"/>
      <c r="C3007" s="107"/>
      <c r="D3007" s="107"/>
      <c r="E3007" s="107"/>
    </row>
    <row r="3008" spans="1:5">
      <c r="A3008" s="104"/>
      <c r="C3008" s="107"/>
      <c r="D3008" s="107"/>
      <c r="E3008" s="107"/>
    </row>
    <row r="3009" spans="1:5">
      <c r="A3009" s="104"/>
      <c r="C3009" s="107"/>
      <c r="D3009" s="107"/>
      <c r="E3009" s="107"/>
    </row>
    <row r="3010" spans="1:5">
      <c r="A3010" s="104"/>
      <c r="C3010" s="107"/>
      <c r="D3010" s="107"/>
      <c r="E3010" s="107"/>
    </row>
    <row r="3011" spans="1:5">
      <c r="A3011" s="104"/>
      <c r="C3011" s="107"/>
      <c r="D3011" s="107"/>
      <c r="E3011" s="107"/>
    </row>
    <row r="3012" spans="1:5">
      <c r="A3012" s="104"/>
      <c r="C3012" s="107"/>
      <c r="D3012" s="107"/>
      <c r="E3012" s="107"/>
    </row>
    <row r="3013" spans="1:5">
      <c r="A3013" s="104"/>
      <c r="C3013" s="107"/>
      <c r="D3013" s="107"/>
      <c r="E3013" s="107"/>
    </row>
    <row r="3014" spans="1:5">
      <c r="A3014" s="104"/>
      <c r="C3014" s="107"/>
      <c r="D3014" s="107"/>
      <c r="E3014" s="107"/>
    </row>
    <row r="3015" spans="1:5">
      <c r="A3015" s="104"/>
      <c r="C3015" s="107"/>
      <c r="D3015" s="107"/>
      <c r="E3015" s="107"/>
    </row>
    <row r="3016" spans="1:5">
      <c r="A3016" s="104"/>
      <c r="C3016" s="107"/>
      <c r="D3016" s="107"/>
      <c r="E3016" s="107"/>
    </row>
    <row r="3017" spans="1:5">
      <c r="A3017" s="104"/>
      <c r="C3017" s="107"/>
      <c r="D3017" s="107"/>
      <c r="E3017" s="107"/>
    </row>
    <row r="3018" spans="1:5">
      <c r="A3018" s="104"/>
      <c r="C3018" s="107"/>
      <c r="D3018" s="107"/>
      <c r="E3018" s="107"/>
    </row>
  </sheetData>
  <mergeCells count="6">
    <mergeCell ref="A4:B4"/>
    <mergeCell ref="D2:E2"/>
    <mergeCell ref="D3:E3"/>
    <mergeCell ref="D4:E4"/>
    <mergeCell ref="A2:B2"/>
    <mergeCell ref="A3:B3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ΘΕΜΑΤΑ</vt:lpstr>
      <vt:lpstr>1 ΙΣΟΖΥΓΙΟ</vt:lpstr>
      <vt:lpstr>ΗΜΕΡΟΛΟΓΙΟ ΚΕΝΟ</vt:lpstr>
      <vt:lpstr>ΚΑΘΟΛΙΚΟ ΚΕΝΟ</vt:lpstr>
      <vt:lpstr>ΥΠΟΛΟΓΙΣΜΟΙ</vt:lpstr>
      <vt:lpstr>ΗΜΕΡΟΛΟΓΙΟ</vt:lpstr>
      <vt:lpstr>ΚΑΘΟΛΙΚΟ</vt:lpstr>
      <vt:lpstr>ΙΣΟΖΥΓΙΟ ΠΡΟΣΗΡΜΟΣΜΕΝΟ</vt:lpstr>
      <vt:lpstr>ΚΑΧ</vt:lpstr>
      <vt:lpstr>ΟΡΙΣΤΙΚΟ ΙΣΟΖΥΓΙΟ</vt:lpstr>
      <vt:lpstr>ΙΣΟΛΟΓΙΣΜΟΣ</vt:lpstr>
      <vt:lpstr>'1 ΙΣΟΖΥΓΙΟ'!Print_Area</vt:lpstr>
      <vt:lpstr>ΗΜΕΡΟΛΟΓΙΟ!Print_Area</vt:lpstr>
      <vt:lpstr>ΘΕΜΑΤΑ!Print_Area</vt:lpstr>
      <vt:lpstr>'ΙΣΟΖΥΓΙΟ ΠΡΟΣΗΡΜΟΣΜΕΝΟ'!Print_Area</vt:lpstr>
      <vt:lpstr>ΚΑΘΟΛΙΚΟ!Print_Area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LIAPIS KONSTANTINOS</cp:lastModifiedBy>
  <cp:lastPrinted>2026-01-13T11:17:50Z</cp:lastPrinted>
  <dcterms:created xsi:type="dcterms:W3CDTF">2003-07-01T15:11:34Z</dcterms:created>
  <dcterms:modified xsi:type="dcterms:W3CDTF">2026-01-13T11:22:10Z</dcterms:modified>
</cp:coreProperties>
</file>