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lios Artsidakis\Desktop\Phd\ΛΙΑΠΗΣ\ΜΑΘΗΜΑΤΑ\"/>
    </mc:Choice>
  </mc:AlternateContent>
  <xr:revisionPtr revIDLastSave="0" documentId="13_ncr:1_{B9B00AC9-4F7D-4E8D-B579-63B8D8C84D0E}" xr6:coauthVersionLast="46" xr6:coauthVersionMax="46" xr10:uidLastSave="{00000000-0000-0000-0000-000000000000}"/>
  <bookViews>
    <workbookView xWindow="-120" yWindow="-120" windowWidth="29040" windowHeight="15840" firstSheet="1" activeTab="5" xr2:uid="{610AE375-22F9-464E-A09F-1C5B68E92EF0}"/>
  </bookViews>
  <sheets>
    <sheet name="ΙΣΟΛΟΓΙΣΜΟΣ" sheetId="18" r:id="rId1"/>
    <sheet name="ΚΑΧ" sheetId="1" r:id="rId2"/>
    <sheet name="ΛΟΓΑΡΙΑΣΜΟΣ" sheetId="2" r:id="rId3"/>
    <sheet name="ΛΟΓ.ΓΕΓΟΝΟΤΑ" sheetId="3" r:id="rId4"/>
    <sheet name="ΙΕΡΑΡΧΙΣΗ ΛΟΓΑΡΙΑΣΜΩΝ" sheetId="4" r:id="rId5"/>
    <sheet name="ΑΝΑΓΝΩΡΙΣΗ ΛΟΓΑΡΙΑΣΜΩΝ" sheetId="5" r:id="rId6"/>
  </sheets>
  <calcPr calcId="191029" iterate="1" iterateCount="100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3" i="1" l="1"/>
  <c r="A32" i="2"/>
  <c r="D43" i="2"/>
  <c r="H35" i="2"/>
  <c r="D35" i="2"/>
  <c r="E42" i="2"/>
  <c r="D42" i="2"/>
  <c r="I34" i="2"/>
  <c r="H34" i="2"/>
  <c r="E34" i="2"/>
  <c r="D34" i="2"/>
  <c r="A33" i="2"/>
  <c r="B32" i="2"/>
  <c r="G31" i="1"/>
  <c r="G30" i="1"/>
  <c r="G29" i="1"/>
  <c r="D14" i="18"/>
  <c r="G27" i="1"/>
  <c r="G26" i="1"/>
  <c r="B17" i="18"/>
  <c r="G24" i="1"/>
  <c r="G23" i="1"/>
  <c r="G21" i="1"/>
  <c r="G19" i="1"/>
  <c r="G16" i="1"/>
  <c r="G14" i="1"/>
  <c r="D32" i="18"/>
  <c r="G12" i="1"/>
  <c r="G10" i="1"/>
  <c r="B21" i="1"/>
  <c r="G9" i="1"/>
  <c r="B19" i="1"/>
  <c r="G8" i="1"/>
  <c r="B16" i="1"/>
  <c r="G7" i="1"/>
  <c r="B14" i="1"/>
  <c r="G6" i="1"/>
  <c r="B4" i="1"/>
  <c r="B11" i="4" l="1"/>
  <c r="C11" i="4"/>
  <c r="C10" i="4"/>
  <c r="B10" i="4" s="1"/>
  <c r="C9" i="4"/>
  <c r="B9" i="4" s="1"/>
  <c r="D11" i="4"/>
</calcChain>
</file>

<file path=xl/sharedStrings.xml><?xml version="1.0" encoding="utf-8"?>
<sst xmlns="http://schemas.openxmlformats.org/spreadsheetml/2006/main" count="375" uniqueCount="231">
  <si>
    <t>(-) ΚΟΣΤΟΣ ΠΩΛΗΘΕΝΤΩΝ</t>
  </si>
  <si>
    <t>ΜΙΚΤΟ ΚΕΡΔΟΣ</t>
  </si>
  <si>
    <t>ΕΣΟΔΑ ΠΑΡΕΠΟΜΕΝΩΝ ΑΣΧΟΛΕΙΩΝ</t>
  </si>
  <si>
    <t>ΕΣΟΔΑ ΜΙΣΘΩΜΑΤΩΝ</t>
  </si>
  <si>
    <t>ΠΡΟΜΗΘΕΙΕΣ - ΜΕΣΙΤΕΙΕΣ</t>
  </si>
  <si>
    <t>ΑΜΟΙΒΕΣ ΠΡΟΣΩΠΙΚΟΥ</t>
  </si>
  <si>
    <t>ΑΜΟΙΒΕΣ ΤΡΙΤΩΝ</t>
  </si>
  <si>
    <t>ΠΑΡΟΧΕΣ ΤΡΙΤΩΝ</t>
  </si>
  <si>
    <t>ΔΙΑΦΟΡΑ ΕΞΟΔΑ</t>
  </si>
  <si>
    <t>ΛΕΙΤΟΥΡΓΙΕΣ</t>
  </si>
  <si>
    <t>ΕΞΟΔΑ ΛΕΙΤΟΥΡΓΙΑΣ ΔΙΑΘΕΣΕΩΣ</t>
  </si>
  <si>
    <t>ΕΞΟΔΑ ΔΙΟΙΚΗΤΙΚΗΣ ΛΕΙΤΟΥΡΓΙΑΣ</t>
  </si>
  <si>
    <t>ΕΞΟΔΑ ΕΡΕΥΝΑΣ &amp; ΑΝΑΠΤΥΞΗΣ</t>
  </si>
  <si>
    <t>ΚΕΡΔΗ/ΖΗΜΙΕΣ ΠΡΟ ΦΟΡΩΝ ΤΟΚΩΝ &amp; ΑΠΟΣΒΕΣΕΩΝ</t>
  </si>
  <si>
    <t>EBITDA</t>
  </si>
  <si>
    <t>(+) ΛΟΙΠΑ ΛΕΙΤΟΥΡΓΙΚΑ ΕΣΟΔΑ</t>
  </si>
  <si>
    <t>(-) ΛΟΙΠΑ ΛΕΙΤΟΥΡΓΙΚΑ ΕΞΟΔΑ</t>
  </si>
  <si>
    <t xml:space="preserve">(-) ΑΠΟΣΒΕΣΕΙΣ </t>
  </si>
  <si>
    <t>ΚΕΡΔΗ/ΖΗΜΙΕΣ ΠΡΟ ΦΟΡΩΝ &amp; ΤΟΚΩΝ</t>
  </si>
  <si>
    <t>ΕΒΙΤ</t>
  </si>
  <si>
    <t>(+) ΤΟΚΟΙ ΕΣΟΔΑ - ΤΟΚΟΙ ΠΙΣΤΩΤΙΚΟΙ</t>
  </si>
  <si>
    <t>(-) ΤΟΚΟΙ ΕΞΟΔΑ - ΤΟΚΟΙ ΧΡΕΩΣΤΙΚΟΙ</t>
  </si>
  <si>
    <t>ΧΡΗΜΑΤΟΟΙΚΟΝΟΜΙΚΗ ΛΕΙΤΟΥΡΓΙΑ</t>
  </si>
  <si>
    <t>ΚΕΡΖΗ/ΖΗΜΙΕΣ ΠΡΟ ΦΟΡΩΝ</t>
  </si>
  <si>
    <t>EBT</t>
  </si>
  <si>
    <t>(-) ΦΟΡΟΙ</t>
  </si>
  <si>
    <t>ΚΕΡΔΗ/ΖΗΜΙΕΣ ΜΕΤΑ ΑΠΌ ΦΟΡΟΥΣ</t>
  </si>
  <si>
    <t xml:space="preserve">PAT - EAT- NI </t>
  </si>
  <si>
    <t>ΕΙΔΗ ΛΟΓΑΡΙΑΣΜΩΝ</t>
  </si>
  <si>
    <t>ΕΝΕΡΓΗΤΙΚΟΥ ή ΠΕΡΙΟΥΣΙΑΣ</t>
  </si>
  <si>
    <t>ΠΑΘΗΤΙΚΟΥ ή ΥΠΟΧΡΕΩΣΕΩΝ</t>
  </si>
  <si>
    <t>ΚΑΘΑΡΗΣ ΘΕΣΗΣ ΚΘ ή ΙΔΙΑ ΚΕΦΑΛΑΙΑ ή ΚΑΘΑΡΗ ΠΕΡΙΟΥΣΙΑ</t>
  </si>
  <si>
    <t xml:space="preserve">ΛΟΓΑΡΙΣΜΟΙ ή ΜΕΤΑΒΛΗΤΕΣ ΑΠΟΘΕΜΑΤΙΚΕΣ </t>
  </si>
  <si>
    <t>STOCK VARIABLES</t>
  </si>
  <si>
    <t>ΕΣΟΔΑ</t>
  </si>
  <si>
    <t>ΕΞΟΔΑ</t>
  </si>
  <si>
    <t>ΛΟΓΑΡΙΑΣΜΟΙ ή ΜΕΤΑΒΛΗΤΕΣ ΡΟΗΣ ή ΕΠΙΔΟΣΗΣ ή ΑΠΟΤΕΛΕΣΜΑΤΩΝ</t>
  </si>
  <si>
    <t>FLOW VARIABLES</t>
  </si>
  <si>
    <t>ΌΤΑΝ ΕΣΟΔΑ-ΕΞΟΔΑ&gt;0 ΤΟΤΕ ΚΕΡΔΗ</t>
  </si>
  <si>
    <t>ΌΤΑΝ ΕΣΟΔΑ-ΕΞΟΔΑ&lt;0 ΤΟΤΕ ΖΗΜΙΕΣ</t>
  </si>
  <si>
    <t>ΣΤΗ ΛΟΓΙΣΤΙΚΗ ΔΕΝ ΥΠΑΡΧΟΥΝ ΠΡΟΣΗΜΑ + ή -</t>
  </si>
  <si>
    <t>ΧΡΕΩΣΗ</t>
  </si>
  <si>
    <t>ΠΙΣΤΩΣΗ</t>
  </si>
  <si>
    <t>DEBIT</t>
  </si>
  <si>
    <t>CREDIT</t>
  </si>
  <si>
    <t>X</t>
  </si>
  <si>
    <t>Π</t>
  </si>
  <si>
    <t>ΑΥΞΑΝΟΥΝ ΜΕ ΤΗ ΧΡΕΩΣΗ</t>
  </si>
  <si>
    <t>ΜΕΙΩΝΟΝΤΑΙ ΜΕ ΤΗΝ ΠΙΣΤΩΣΗ</t>
  </si>
  <si>
    <t>ΑΥΞΑΝΟΥΝ ΜΕ ΤΗ ΠΙΣΤΩΣΗ</t>
  </si>
  <si>
    <t>ΜΕΙΩΝΟΝΤΑΙ ΜΕ ΤΗΝ ΧΡΕΩΣΗ</t>
  </si>
  <si>
    <t>ΜΗΧΑΝΗΜΑΤΑ</t>
  </si>
  <si>
    <t>ΤΑΜΕΙΟ</t>
  </si>
  <si>
    <t>Η ΕΤΑΙΡΕΙΑ ΕΛΑΒΕ ΔΑΝΕΙΟ ΑΠΌ ΤΗΝ ΤΡΑΠΕΖΑ 50.000 ΕΥΡΩ ΤΟ ΟΠΟΙΟ ΤΗΣ ΚΑΤΑΤΕΘΗΚΕ ΣΤΟΝ ΛΟΓΑΡΙΑΣΜΟ ΟΨΕΩΣ ΤΗΣ ΕΤΑΙΡΕΙΑΣ</t>
  </si>
  <si>
    <t>ΚΑΤΑΘΕΣΕΙΣ ΟΨΕΩΣ</t>
  </si>
  <si>
    <t>ΔΑΝΕΙΑ ΤΡΑΠΕΖΩΝ</t>
  </si>
  <si>
    <t>Ε=Π+ΚΘ</t>
  </si>
  <si>
    <t>Χ=Π</t>
  </si>
  <si>
    <t>ΙΣΧΥΕΙ ΠΑΝΤΑ ΜΕΤΑ ΤΟ ΟΠΟΙΟΔΗΠΟΤΕ ΛΟΓΙΣΤΙΚΟ ΓΕΓΟΝΟΣ - ΑΛΛΑΖΟΥΝ ΤΑ ΣΤΟΙΧΕΙΑ Ε, Π, ΚΑΙ ΚΘ ΑΛΛΑ ΠΑΝΤΑ Ε=Π+ΚΘ ΠΑΡΑ ΤΙΣ ΑΛΛΑΓΕΣ ΣΤΑ ΕΠΙΜΕΡΟΥΣ</t>
  </si>
  <si>
    <t>ΙΣΧΥΕΙ ΠΑΝΤΑ ΜΕΤΑ ΤΟ ΟΠΟΙΟΔΗΠΟΤΕ ΛΟΓΙΣΤΙΚΟ ΓΕΓΟΝΟΣ - ΑΛΛΑΖΟΥΝ ΤΑ ΣΤΟΙΧΕΙΑ ΧΡΕΩΣΕΩΝ (Χ) ΚΑΙ ΠΙΣΤΩΣΕΩΝ (Π)  ΑΛΛΑ ΠΑΝΤΑ Χ=Π ΠΑΡΑ ΤΙΣ ΑΛΛΑΓΕΣ ΣΤΑ ΕΠΙΜΕΡΟΥΣ</t>
  </si>
  <si>
    <t>ΛΟΓΙΣΤΙΚΟ ΑΡΘΡΟ ΕΊΝΑΙ Η ΚΑΤΑΓΡΑΦΗ ΕΝΌΣ ΛΟΓΙΣΤΙΚΟΥ ΓΕΓΟΝΟΤΟΣ ΟΠΟΥ</t>
  </si>
  <si>
    <t>ΕΝΑΣ ΟΙ ΠΕΡΙΣΣΟΤΕΡΟΙ ΛΟΓΑΡΙΑΣΜΟΙ ΧΡΕΩΝΟΝΤΑΙ ΚΑΙ</t>
  </si>
  <si>
    <t>ΕΝΑΣ ΟΙ ΠΕΡΙΣΣΟΤΕΡΟΙ ΛΟΓΑΡΙΑΣΜΟΙ ΠΙΣΤΩΝΟΝΤΑΙ</t>
  </si>
  <si>
    <t>ΣΥΓΚΕΝΤΡΩΤΙΚΟΣ ΛΟΓΑΡΙΑΣΜΟΣ</t>
  </si>
  <si>
    <t>ΕΝΕΡΓΗΤΙΚΟΥ</t>
  </si>
  <si>
    <t>ΠΑΘΗΤΙΚΟΥ</t>
  </si>
  <si>
    <t>ΚΘ</t>
  </si>
  <si>
    <t>ΕΣΟΔΩΝ</t>
  </si>
  <si>
    <t>ΕΞΟΔΩΝ</t>
  </si>
  <si>
    <t>ΠΕΛΑΤΕΣ</t>
  </si>
  <si>
    <t>ΑΝΑΛΥΤΙΚΟΙ ΛΟΓΑΡΙΑΣΜΟΙ</t>
  </si>
  <si>
    <t>ΠΕΛΑΤΕΣ ΕΣΩΤΕΡΙΚΟΥ</t>
  </si>
  <si>
    <t>ΠΕΛΑΤΕΣ ΕΞΩΤΕΡΙΚΟΥ</t>
  </si>
  <si>
    <t>ΠΙΟ ΑΝΑΛΥΤΙΚΟΙ ΛΟΓΑΡΙΑΣΜΟΙ</t>
  </si>
  <si>
    <t>ΠΕΛΑΤΕΣ ΝΟΤΙΟΥ ΕΛΛΑΔΟΣ</t>
  </si>
  <si>
    <t>ΠΕΛΑΤΕΣ ΒΟΡΙΟΥ ΕΛΛΑΔΟΣ</t>
  </si>
  <si>
    <t>ΑΚΟΜΑ ΠΙΟ ΑΝΑΛΥΤΙΚΟΙ ΛΟΓΑΡΙΑΣΜΟΙ</t>
  </si>
  <si>
    <t>ΛΙΑΠΗΣ ΚΩΝΣΤΑΝΤΙΝΟΣ</t>
  </si>
  <si>
    <t>ΓΕΩΡΓΙΟΣ ΓΕΩΡΓΙΟΥ</t>
  </si>
  <si>
    <t>ΛΟΙΠΟΙ ΠΕΛΑΤΕΣ</t>
  </si>
  <si>
    <t>ΠΕΡΙΣΣΟΤΕΡΟ ΑΝΑΛΥΤΙΚΟΥΣ ΛΟΓΑΡΙΑΣΜΟΥΣ</t>
  </si>
  <si>
    <t>ΠΟΥ ΚΙΝΟΥΝΤΑΙ</t>
  </si>
  <si>
    <t>ΤΑ ΛΟΓΙΣΤΙΚΑ ΓΕΓΟΝΟΤΑ ΚΑΤΑΓΡΑΦΟΝΤΑΙ ΣΤΟΥΣ</t>
  </si>
  <si>
    <t>ΟΙ ΛΟΓΑΡΙΑΣΜΟΙ ΑΥΤΟΙ ΧΡΕΩΝΟΝΤΑΙ ΚΑΙ ΠΙΣΤΩΝΟΝΤΑΙ</t>
  </si>
  <si>
    <t>ΑΠΟΤΕΛΟΥΝ ΑΘΡΟΙΣΕΙΣ</t>
  </si>
  <si>
    <t>ΤΩΝ</t>
  </si>
  <si>
    <r>
      <t xml:space="preserve">ΑΝΑΛΥΤΙΚΟΙ ΛΟΓΑΡΙΑΣΜΟΙ= </t>
    </r>
    <r>
      <rPr>
        <b/>
        <sz val="11"/>
        <color theme="1"/>
        <rFont val="Calibri"/>
        <family val="2"/>
        <charset val="161"/>
        <scheme val="minor"/>
      </rPr>
      <t>ΛΟΓΑΡΙΑΣΜΟΙ</t>
    </r>
  </si>
  <si>
    <t>ΟΝΟΜΑΣΙΑ ΛΟΓΑΡΙΑΣΜΩΝ</t>
  </si>
  <si>
    <t>ΠΡΟΜΗΘΕΥΤΕΣ</t>
  </si>
  <si>
    <t>ΕΙΔΟΣ ΛΟΓΑΡΙΑΣΜΟΥ (Ε,Π,ΚΘ,ΕΣ,ΕΞ)</t>
  </si>
  <si>
    <t>ΑΝ ΑΥΞΑΝΕΤΑΙ ΜΕ ΤΗΝ Χ Ή ΤΗΝ Π (Χ,Π)</t>
  </si>
  <si>
    <t>Π-ΒΡΑΧΥΠΡΟΘΕΣΜΟΥ ΠΑΘΗΤΙΚΟΥ</t>
  </si>
  <si>
    <t>Χ</t>
  </si>
  <si>
    <r>
      <rPr>
        <b/>
        <sz val="11"/>
        <color theme="1"/>
        <rFont val="Calibri"/>
        <family val="2"/>
        <charset val="161"/>
        <scheme val="minor"/>
      </rPr>
      <t>ΥΠΟΧΡΕΩΣΕΙΣ</t>
    </r>
    <r>
      <rPr>
        <sz val="11"/>
        <color theme="1"/>
        <rFont val="Calibri"/>
        <family val="2"/>
        <charset val="161"/>
        <scheme val="minor"/>
      </rPr>
      <t xml:space="preserve"> ΣΕ ΦΟΡΟΥΣ Ή ΦΟΡΟΙ</t>
    </r>
  </si>
  <si>
    <t>ΠΩΛΗΣΕΙΣ</t>
  </si>
  <si>
    <r>
      <t xml:space="preserve">ΓΡΑΜΜΑΤΕΙΑ </t>
    </r>
    <r>
      <rPr>
        <b/>
        <sz val="11"/>
        <color theme="1"/>
        <rFont val="Calibri"/>
        <family val="2"/>
        <charset val="161"/>
        <scheme val="minor"/>
      </rPr>
      <t>ΕΙΣΠΡΑΚΤΕΑ</t>
    </r>
  </si>
  <si>
    <t>ΕΞΟΔΟ</t>
  </si>
  <si>
    <r>
      <t xml:space="preserve">ΑΜΟΙΒΕΣ ΠΡΟΣΩΠΙΚΟΥ </t>
    </r>
    <r>
      <rPr>
        <b/>
        <sz val="11"/>
        <color theme="1"/>
        <rFont val="Calibri"/>
        <family val="2"/>
        <charset val="161"/>
        <scheme val="minor"/>
      </rPr>
      <t>ΠΛΗΡΩΤΕΕΣ</t>
    </r>
  </si>
  <si>
    <r>
      <rPr>
        <b/>
        <sz val="11"/>
        <color theme="1"/>
        <rFont val="Calibri"/>
        <family val="2"/>
        <charset val="161"/>
        <scheme val="minor"/>
      </rPr>
      <t>ΕΣΟΔΑ</t>
    </r>
    <r>
      <rPr>
        <sz val="11"/>
        <color theme="1"/>
        <rFont val="Calibri"/>
        <family val="2"/>
        <charset val="161"/>
        <scheme val="minor"/>
      </rPr>
      <t xml:space="preserve"> ΜΙΣΘΩΜΑΤΩΝ</t>
    </r>
  </si>
  <si>
    <t>ΓΡΑΜΜΑΤΕΙΑ ΠΛΗΡΩΤΕΑ</t>
  </si>
  <si>
    <t>ΜΕΤΑΦΟΡΙΚΑ ΜΕΣΑ</t>
  </si>
  <si>
    <t>ΠΙΣΤΩΤΕΣ</t>
  </si>
  <si>
    <t>ΧΡΕΩΣΤΕΣ</t>
  </si>
  <si>
    <t>ΑΠΟΘΕΜΑΤΙΚΑ</t>
  </si>
  <si>
    <t>ΑΠΟΘΕΜΑΤΑ</t>
  </si>
  <si>
    <t>ΕΜΠΟΡΕΥΜΑΤΑ</t>
  </si>
  <si>
    <t>ΠΡΟΙΟΝΤΑ</t>
  </si>
  <si>
    <t>ΠΡΩΤΕΣ ΥΛΕΣ</t>
  </si>
  <si>
    <t>ΑΓΟΡΕΣ ΠΡΩΤΩΝ ΥΛΩΝ</t>
  </si>
  <si>
    <r>
      <rPr>
        <b/>
        <sz val="11"/>
        <color theme="1"/>
        <rFont val="Calibri"/>
        <family val="2"/>
        <charset val="161"/>
        <scheme val="minor"/>
      </rPr>
      <t>ΑΓΟΡΕΣ</t>
    </r>
    <r>
      <rPr>
        <sz val="11"/>
        <color theme="1"/>
        <rFont val="Calibri"/>
        <family val="2"/>
        <charset val="161"/>
        <scheme val="minor"/>
      </rPr>
      <t xml:space="preserve"> ΕΜΠΟΡΕΥΜΑΤΩΝ</t>
    </r>
  </si>
  <si>
    <t>ΔΑΝΕΙΑ ΤΡΑΠΕΖΩΝ ΜΑΚΡΟΠΡΟΘΕΣΜΑ</t>
  </si>
  <si>
    <t>ΚΕΡΔΗ ΕΙΣ ΝΈΟ</t>
  </si>
  <si>
    <r>
      <t xml:space="preserve">ΔΙΑΦΟΡΑ </t>
    </r>
    <r>
      <rPr>
        <b/>
        <sz val="11"/>
        <color theme="1"/>
        <rFont val="Calibri"/>
        <family val="2"/>
        <charset val="161"/>
        <scheme val="minor"/>
      </rPr>
      <t>ΕΞΟΔΑ</t>
    </r>
  </si>
  <si>
    <r>
      <rPr>
        <b/>
        <sz val="11"/>
        <color theme="1"/>
        <rFont val="Calibri"/>
        <family val="2"/>
        <charset val="161"/>
        <scheme val="minor"/>
      </rPr>
      <t>ΠΡΟΚΑΤΑΒΟΛΕΣ</t>
    </r>
    <r>
      <rPr>
        <sz val="11"/>
        <color theme="1"/>
        <rFont val="Calibri"/>
        <family val="2"/>
        <charset val="161"/>
        <scheme val="minor"/>
      </rPr>
      <t xml:space="preserve"> ΠΕΛΑΤΩΝ</t>
    </r>
  </si>
  <si>
    <r>
      <rPr>
        <b/>
        <sz val="11"/>
        <color theme="1"/>
        <rFont val="Calibri"/>
        <family val="2"/>
        <charset val="161"/>
        <scheme val="minor"/>
      </rPr>
      <t>ΠΡΟΚΑΤΑΒΟΛΕΣ</t>
    </r>
    <r>
      <rPr>
        <sz val="11"/>
        <color theme="1"/>
        <rFont val="Calibri"/>
        <family val="2"/>
        <charset val="161"/>
        <scheme val="minor"/>
      </rPr>
      <t xml:space="preserve"> ΣΕ ΠΡΟΜΗΘΕΥΤΕΣ</t>
    </r>
  </si>
  <si>
    <t>ΑΝΤΙΘΕΤΟΣ ΕΝΕΡΓΗΤΙΚΟΥ</t>
  </si>
  <si>
    <t>ΑΝΤΙΘΕΤΟΣ ΠΑΘΗΤΙΚΟΥ</t>
  </si>
  <si>
    <t>ΑΠΟΣΒΕΣΕΙΣ</t>
  </si>
  <si>
    <r>
      <rPr>
        <b/>
        <sz val="11"/>
        <color theme="1"/>
        <rFont val="Calibri"/>
        <family val="2"/>
        <charset val="161"/>
        <scheme val="minor"/>
      </rPr>
      <t>ΑΠΟΣΒΕΣΜΕΝΑ</t>
    </r>
    <r>
      <rPr>
        <sz val="11"/>
        <color theme="1"/>
        <rFont val="Calibri"/>
        <family val="2"/>
        <charset val="161"/>
        <scheme val="minor"/>
      </rPr>
      <t xml:space="preserve"> ΜΗΧΑΝΗΜΑΤΑ</t>
    </r>
  </si>
  <si>
    <r>
      <t xml:space="preserve">ΤΟΚΟΙ ΕΣΟΔΑ Ή ΤΟΚΟΙ </t>
    </r>
    <r>
      <rPr>
        <b/>
        <sz val="11"/>
        <color theme="1"/>
        <rFont val="Calibri"/>
        <family val="2"/>
        <charset val="161"/>
        <scheme val="minor"/>
      </rPr>
      <t>ΠΙΣΤΩΤΙΚΟΙ</t>
    </r>
  </si>
  <si>
    <r>
      <t xml:space="preserve">ΤΟΚΟΙ ΕΞΟΔΑ Ή ΤΟΚΟΙ </t>
    </r>
    <r>
      <rPr>
        <b/>
        <sz val="11"/>
        <color theme="1"/>
        <rFont val="Calibri"/>
        <family val="2"/>
        <charset val="161"/>
        <scheme val="minor"/>
      </rPr>
      <t>ΧΡΕΩΣΤΙΚΟΙ</t>
    </r>
  </si>
  <si>
    <t>ΚΟΣΤΟΣ ΠΩΛΗΘΕΝΤΩΝ</t>
  </si>
  <si>
    <t>ΧΡΕΟΓΡΑΦΑ - ΜΤΧ- ΟΜΟΛΟΓΑ</t>
  </si>
  <si>
    <r>
      <rPr>
        <b/>
        <sz val="11"/>
        <color theme="1"/>
        <rFont val="Calibri"/>
        <family val="2"/>
        <charset val="161"/>
        <scheme val="minor"/>
      </rPr>
      <t>ΕΠΙΣΤΡΟΦΕΣ</t>
    </r>
    <r>
      <rPr>
        <sz val="11"/>
        <color theme="1"/>
        <rFont val="Calibri"/>
        <family val="2"/>
        <charset val="161"/>
        <scheme val="minor"/>
      </rPr>
      <t xml:space="preserve"> ΑΓΟΡΩΝ</t>
    </r>
  </si>
  <si>
    <r>
      <rPr>
        <b/>
        <sz val="11"/>
        <color theme="1"/>
        <rFont val="Calibri"/>
        <family val="2"/>
        <charset val="161"/>
        <scheme val="minor"/>
      </rPr>
      <t>ΕΚΠΤΩΣΕΙΣ</t>
    </r>
    <r>
      <rPr>
        <sz val="11"/>
        <color theme="1"/>
        <rFont val="Calibri"/>
        <family val="2"/>
        <charset val="161"/>
        <scheme val="minor"/>
      </rPr>
      <t xml:space="preserve"> ΠΩΛΗΣΕΩΝ</t>
    </r>
  </si>
  <si>
    <t>ΑΝΤΙΘΕΤΟΣ ΕΣΟΔΩΝ</t>
  </si>
  <si>
    <t>Ε</t>
  </si>
  <si>
    <t>ΕΣΟΔΟ</t>
  </si>
  <si>
    <t>ΕΝΕΡΓΗΤΙΚΟ</t>
  </si>
  <si>
    <t>ΚΑΧ</t>
  </si>
  <si>
    <t>ΙΣΟΛΟΓΙΣΜΟΣ</t>
  </si>
  <si>
    <t>ΣΥΝΟΛΟ ΠΑΓΙΟΥ ΕΝΕΡΓΗΤΙΚΟΥ</t>
  </si>
  <si>
    <t>ΣΥΝΟΛΟ ΕΝΕΡΓΗΤΙΚΟΥ</t>
  </si>
  <si>
    <t>ΣΥΝΟΛΟ ΠΑΘΗΤΙΚΟΥ</t>
  </si>
  <si>
    <t>ΣΥΝΟΛΟ ΠΑΘΗΤΙΚΟΥ + ΚΘ</t>
  </si>
  <si>
    <t>ΜΑΚΡΟΠΡΟΘΕΣΜΕΣ ΥΠΟΧΡΕΩΣΕΙΣ</t>
  </si>
  <si>
    <t>ΧΡΕΟΓΡΑΦΑ</t>
  </si>
  <si>
    <t xml:space="preserve">     ΠΑΓΙΟ ΕΝΕΡΓΗΤΙΚΟ</t>
  </si>
  <si>
    <t>ΑΥΛΑ ΣΤΟΙΧΕΙΑ -ΑΥΛΟ ΕΝΕΡΓΗΤΙΚΟ</t>
  </si>
  <si>
    <t xml:space="preserve">ΕΝΣΩΜΑΤΑ ΠΑΓΙΑ ΣΤΟΙΧΕΙΑ ΣΤΟΙΧΕΙΑ </t>
  </si>
  <si>
    <t>ΓΗΠΕΔΑ-ΟΙΚΟΠΕΔΑ</t>
  </si>
  <si>
    <t>ΚΤΗΡΙΑ</t>
  </si>
  <si>
    <t>ΕΠΙΠΛΑ-ΛΟΙΠΟΣ ΕΞΟΠΛΙΣΜΟΣ</t>
  </si>
  <si>
    <t>(-) ΑΠΟΣΒΕΣΜΕΝΑ ΠΑΓΙΑ</t>
  </si>
  <si>
    <t xml:space="preserve">   ΣΥΜΜΕΤΟΧΕΣ - ΛΟΙΠΕΣ ΜΑΚ.ΑΠΑΙΤΗΣΕΙΣ</t>
  </si>
  <si>
    <t xml:space="preserve">   ΚΥΚΛΟΦΟΡΟΥΝ ΕΝΕΡΓΗΤΙΚΟ</t>
  </si>
  <si>
    <t>Α&amp;Β ΥΛΕΣ</t>
  </si>
  <si>
    <t>ΛΟΙΠΑ ΑΠΟΘΕΜΑΤΑ</t>
  </si>
  <si>
    <t>ΑΠΑΙΤΗΣΕΙΣ</t>
  </si>
  <si>
    <t>ΑΞΙΕΣ ΕΙΣΠΡΑΚΤΕΕΣ</t>
  </si>
  <si>
    <t>ΔΙΑΘΕΣΙΜΑ</t>
  </si>
  <si>
    <t>ΚΤΘ</t>
  </si>
  <si>
    <t>ΣΥΝΟΛΟ ΚΥΚΛΟΦ. ΕΝΕΡΓΗΤΙΚΟΥ</t>
  </si>
  <si>
    <t>ΚΕΦΑΛΑΙΑ</t>
  </si>
  <si>
    <t>ΚΕΡΔΗ / ΖΗΜΙΕΣ ΕΙΣ ΝΈΟ</t>
  </si>
  <si>
    <t>ΠΑΡΕΛΘΟΥΣΩΝ ΧΡΗΣΕΩΝ</t>
  </si>
  <si>
    <t xml:space="preserve"> ΤΡΕΧΟΥΣΑΣ ΧΡΗΣΗΣ</t>
  </si>
  <si>
    <t>(+) ΕΣΟΔΑ</t>
  </si>
  <si>
    <t>(-) ΕΞΟΔΑ</t>
  </si>
  <si>
    <t>ΣΥΝΟΛΟ ΙΔΙΩΝ ΚΕΦΑΛΑΙΩΝ</t>
  </si>
  <si>
    <t xml:space="preserve">   ΙΔΙΑ ΚΕΦΑΛΑΙΑ - ΚΘ</t>
  </si>
  <si>
    <t xml:space="preserve">    ΠΑΘΗΤΙΚΟ</t>
  </si>
  <si>
    <t>ΟΜΟΛΟΓΙΑ ΔΑΝΕΙΑ -ΕΚΔΟΤΗΣ Η ΕΠΙΧ.</t>
  </si>
  <si>
    <t>ΜΑΚΡΟΠΡΟΘΕΣΜΑ ΔΑΝΕΙΑ</t>
  </si>
  <si>
    <t>ΛΟΙΠΕΣ ΜΑΚΡΟΠΡ. ΥΠΟΧΡΕΩΣΕΙΣ</t>
  </si>
  <si>
    <t>ΒΡΑΧΥΠΡΟΘΣΜΟ ΠΑΘΗΤΙΚΟ</t>
  </si>
  <si>
    <t>ΑΞΙΕΣ ΠΛΗΡΩΤΕΕΣ</t>
  </si>
  <si>
    <t>ΤΡΑΠΕΖΕΣ-ΔΑΝΕΙΑ</t>
  </si>
  <si>
    <t>ΥΠΟΧΡΕΩΣΕΙΣ ΣΕ ΦΟΡΟΥΣ</t>
  </si>
  <si>
    <t>ΥΠΟΧΡΕΩΣΕΙΣ ΣΕ ΑΣΦΑΛΙΣΤΙΚΟΥΣ ΟΡΓΑΝΙΣΜΟΥΣ</t>
  </si>
  <si>
    <t>ΧΧΧΧΧΧ</t>
  </si>
  <si>
    <t>ΧΧΧΧΧ</t>
  </si>
  <si>
    <t>ΚΥΚΛΟΣ ΕΡΓΑΣΙΩΝ - ΤΖΙΡΟΣ - ΠΩΛΗΣΕΙΣ</t>
  </si>
  <si>
    <t>(+) ΠΩΛΗΣΕΙΣ ΑΠΟΘΕΜΑΤΩΝ - ΕΜΠΟΡΕΥΜΑΤΩΝ</t>
  </si>
  <si>
    <t>ΖΖΖΖΖ</t>
  </si>
  <si>
    <t>ΑΡΙΘΜΟΔΕΊΚΤΕΣ</t>
  </si>
  <si>
    <t>1. ΚΕΡΔΟΦΟΡΙΑ</t>
  </si>
  <si>
    <t>1. Συντελεστής Μικτού Κέρδους</t>
  </si>
  <si>
    <t>ΣΜΚ=Μικτό Κέρδος/Πωλήσεις</t>
  </si>
  <si>
    <t>2. EBITDA</t>
  </si>
  <si>
    <t>3. EBIT</t>
  </si>
  <si>
    <t>4.EBT</t>
  </si>
  <si>
    <t>5.PAT</t>
  </si>
  <si>
    <t>6. Συντελεστής Καθαρού Κέρδους</t>
  </si>
  <si>
    <t>ΣΚΚ=Καθαρά κέρδη μετά από φόρους/Πωλήσεις</t>
  </si>
  <si>
    <t>7. Απόδοση Ενεργητικού ROA</t>
  </si>
  <si>
    <t>ROA=Καθαρά κέρδη μετά από φόρους/Σ.Ενεργητικού</t>
  </si>
  <si>
    <t>8. Απόδοση Ιδίων Κεφαλαίων ROE</t>
  </si>
  <si>
    <t>ROE=Καθαρά κέρδη μετά από φόρους/Σ.ΚΘ ή Ιδ. Κεφ.</t>
  </si>
  <si>
    <t>2.ΡΕΥΣΤΟΤΗΤΑΣ</t>
  </si>
  <si>
    <t>1. Κεφάλαιο Κίνησης</t>
  </si>
  <si>
    <t>ΚΚ=Κυκλοφορούν Ενεργητικό- Βαραχυπρόθεσμες Υποχρ.</t>
  </si>
  <si>
    <t>Στις Βρχ.Υποχρ. Καλό είναι να μη συμπεριλαμβανοται οι</t>
  </si>
  <si>
    <t>Βρχ. Τραπεζικοί Δανεισμοί</t>
  </si>
  <si>
    <t>2. Γενική Ρευστότητα</t>
  </si>
  <si>
    <t>LR=Κυκλοφ.Ενεργ./ Βραχ. Υποχρ.</t>
  </si>
  <si>
    <t>LR=Κυκλοφ.Ενεργ./ (Βραχ. Υποχρ.-Τραπ.Δαν.)</t>
  </si>
  <si>
    <t>3. Άμεση Ρευστότητα</t>
  </si>
  <si>
    <t>QR=(Απαιτ+Χρεογρ+Διαθεσιμα)/ Βαχ.Υποχρ.</t>
  </si>
  <si>
    <t>QR=(Απαιτ+Χρεογρ+Διαθεσιμα)/ (Βαχ.Υποχρ.-Τραπ,Δανεια)</t>
  </si>
  <si>
    <t>3, ΦΕΡΕΓΚΥΟΤΗΤΑ</t>
  </si>
  <si>
    <t>Μόχλευσης ή Ξένα προς Ίδια κεφάλαια D/E</t>
  </si>
  <si>
    <t>Μόχλευσης ή Ιδια προς Ξένα κεφάλαια Leverage</t>
  </si>
  <si>
    <t>Ίδια κεφάλαια/ ΣΕ</t>
  </si>
  <si>
    <t>4. ΔΙΑΡΘΡΩΣΗΣ</t>
  </si>
  <si>
    <t>5. ΠΑΡΑΓΩΓΙΚΟΤΗΤΑΣ</t>
  </si>
  <si>
    <t>6. ΕΠΕΝΔΥΤΙΚΟΙ</t>
  </si>
  <si>
    <t>Η ΤΕΧΝΙΚΗ ΜΟΡΦΗ ΕΝΌΣ ΛΟΓΑΡΙΑΣΜΟΥ</t>
  </si>
  <si>
    <t>ΛΟΓΙΣΤΙΚΗ ΕΓΓΡΑΦΗ ΕΊΝΑΙ Η ΜΕΤΑΒΟΛΗ Ή Η ΚΑΤΑΧΩΡΗΣΗ ΕΝΌΣ ΠΟΣΟΥ ΣΤΗ ΧΡΕΩΣΗ Ή ΤΗΝ ΠΙΣΤΩΣΗ ΕΝΌΣ ΛΟΓΑΡΙΑΣΜΟΥ</t>
  </si>
  <si>
    <t>ΟΜΑΔΑ</t>
  </si>
  <si>
    <t>1ο ΒΑΘΜΙΟΙ</t>
  </si>
  <si>
    <t>2ο ΒΑΘΜΙΟΙ</t>
  </si>
  <si>
    <t>3ο ΒΑΘΜΙΟΙ</t>
  </si>
  <si>
    <t>4ο ΒΑΘΜΙΟΙ</t>
  </si>
  <si>
    <t>ΟΜΑΔΑ ΛΟΓΑΡΙΑΣΜΩΝ</t>
  </si>
  <si>
    <t>ΕΠΙΠΛΑ</t>
  </si>
  <si>
    <t>ΑΧΥΡΑ</t>
  </si>
  <si>
    <t>ΣΙΤΑΡΙ</t>
  </si>
  <si>
    <t>ΚΡΙΘΑΡΙ</t>
  </si>
  <si>
    <t>ΕΤΣΩ ΌΤΙ ΣΤΙΣ 10/3/2021 Η ΕΠΙΧΕΙΡΗΣΗ ΑΓΟΡΑΣΕ ΈΝΑ ΜΗΧΑΝΗΜΑ ΕΝΑΝΤΙ ΠΟΣΟΥ 10.000 ΕΥΡΩ ΜΕΤΡΗΤΟΙΣ</t>
  </si>
  <si>
    <t>ΑΛΛΑ ΠΑΝΤΑ ΤΟ ΑΘΡΟΙΣΜΑ ΤΩΝ ΧΡΕΩΣΕΩΝ = ΜΕ ΤΟ ΑΘΡΟΙΣΜΑ ΤΩΝ ΠΙΣΤΩΣΕΩΝ.</t>
  </si>
  <si>
    <t>Ε-ΚΥΚΛΟΦΟΥΝΤΑ-ΑΠΑΙΤΗΣΕΙΣ</t>
  </si>
  <si>
    <t>Ε-ΚΥΚΛΟΦΟΥΝΤΑ-ΑΠΟΘΕΜΑΤΑ</t>
  </si>
  <si>
    <t>Π-ΜΑΚΡΟΠΡΟΘΕΣΜΑ</t>
  </si>
  <si>
    <t xml:space="preserve">Ε-ΔΙΑΘΕΣΙΜΑ - ΚΥΚΛΟΦΟΡΟΥΝ ΕΝΕΡΓΗΤΙΚΟ </t>
  </si>
  <si>
    <t xml:space="preserve">Ε- ΠΑΓΙΑ - ΜΗ ΚΥΚΛΟΦΟΡΟΥΝ ΕΝΕΡΓΗΤΙΚΟΥ </t>
  </si>
  <si>
    <t>Ε-ΜΗ ΚΥΚΛΟΦΟΡΟΥΝ ΕΝΕΡΓΗΤΙΚΟ - ΠΑΓΙΑ</t>
  </si>
  <si>
    <r>
      <rPr>
        <b/>
        <sz val="11"/>
        <color theme="1"/>
        <rFont val="Calibri"/>
        <family val="2"/>
        <charset val="161"/>
        <scheme val="minor"/>
      </rPr>
      <t>ΑΠΑΙΤΗΣΕΙΣ</t>
    </r>
    <r>
      <rPr>
        <sz val="11"/>
        <color theme="1"/>
        <rFont val="Calibri"/>
        <family val="2"/>
        <charset val="161"/>
        <scheme val="minor"/>
      </rPr>
      <t xml:space="preserve"> ΜΙΣΘΩΜΑΤΩΝ</t>
    </r>
  </si>
  <si>
    <t xml:space="preserve">ΕΝΕΡΓΗΤΙΚΟ </t>
  </si>
  <si>
    <t xml:space="preserve">ΚΑΘΑΡΗ ΘΕΣΗ </t>
  </si>
  <si>
    <t>ΥΠΟΧΡΕΩΣΕΙΣ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</si>
</sst>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5" formatCode="_-* #,##0.00_-;\-* #,##0.00_-;_-* &quot;-&quot;??_-;_-@_-"/>
    <numFmt numFmtId="166" formatCode="_-* #,##0.00\ _€_-;\-* #,##0.00\ _€_-;_-* &quot;-&quot;??\ _€_-;_-@_-"/>
    <numFmt numFmtId="167" formatCode="_-* #,##0_-;\-* #,##0_-;_-* &quot;-&quot;??_-;_-@_-"/>
  </numFmts>
  <fonts count="9" x14ac:knownFonts="1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i/>
      <sz val="11"/>
      <color theme="1"/>
      <name val="Calibri"/>
      <family val="2"/>
      <charset val="161"/>
      <scheme val="minor"/>
    </font>
    <font>
      <u/>
      <sz val="11"/>
      <color theme="1"/>
      <name val="Calibri"/>
      <family val="2"/>
      <charset val="161"/>
      <scheme val="minor"/>
    </font>
    <font>
      <b/>
      <i/>
      <sz val="11"/>
      <color theme="1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b/>
      <sz val="11"/>
      <color rgb="FFFF0000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6">
    <xf numFmtId="0" fontId="0" fillId="0" borderId="0" xfId="0"/>
    <xf numFmtId="0" fontId="0" fillId="0" borderId="1" xfId="0" applyBorder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3" xfId="0" applyBorder="1" applyAlignment="1">
      <alignment horizontal="right"/>
    </xf>
    <xf numFmtId="0" fontId="0" fillId="0" borderId="1" xfId="0" applyFill="1" applyBorder="1" applyAlignment="1">
      <alignment horizontal="left"/>
    </xf>
    <xf numFmtId="0" fontId="0" fillId="0" borderId="2" xfId="0" applyFill="1" applyBorder="1" applyAlignment="1">
      <alignment horizontal="right"/>
    </xf>
    <xf numFmtId="0" fontId="0" fillId="0" borderId="3" xfId="0" applyFill="1" applyBorder="1" applyAlignment="1">
      <alignment horizontal="right"/>
    </xf>
    <xf numFmtId="0" fontId="0" fillId="0" borderId="4" xfId="0" applyBorder="1"/>
    <xf numFmtId="0" fontId="0" fillId="0" borderId="4" xfId="0" applyBorder="1" applyAlignment="1">
      <alignment horizontal="right"/>
    </xf>
    <xf numFmtId="0" fontId="0" fillId="0" borderId="5" xfId="0" applyBorder="1"/>
    <xf numFmtId="0" fontId="0" fillId="0" borderId="6" xfId="0" applyBorder="1"/>
    <xf numFmtId="165" fontId="0" fillId="0" borderId="0" xfId="1" applyFont="1"/>
    <xf numFmtId="165" fontId="0" fillId="0" borderId="6" xfId="1" applyFont="1" applyBorder="1"/>
    <xf numFmtId="0" fontId="2" fillId="0" borderId="0" xfId="0" applyFont="1"/>
    <xf numFmtId="0" fontId="2" fillId="0" borderId="0" xfId="0" applyFont="1" applyAlignment="1">
      <alignment horizontal="right"/>
    </xf>
    <xf numFmtId="0" fontId="0" fillId="0" borderId="0" xfId="0" applyFont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6" borderId="0" xfId="0" applyFill="1" applyAlignment="1">
      <alignment horizontal="center"/>
    </xf>
    <xf numFmtId="0" fontId="0" fillId="0" borderId="7" xfId="0" applyBorder="1"/>
    <xf numFmtId="166" fontId="0" fillId="0" borderId="0" xfId="0" applyNumberFormat="1"/>
    <xf numFmtId="0" fontId="3" fillId="0" borderId="0" xfId="0" applyFont="1"/>
    <xf numFmtId="10" fontId="0" fillId="0" borderId="0" xfId="2" applyNumberFormat="1" applyFont="1"/>
    <xf numFmtId="0" fontId="0" fillId="0" borderId="0" xfId="0" applyBorder="1"/>
    <xf numFmtId="0" fontId="0" fillId="0" borderId="8" xfId="0" applyBorder="1"/>
    <xf numFmtId="167" fontId="0" fillId="0" borderId="0" xfId="1" applyNumberFormat="1" applyFont="1"/>
    <xf numFmtId="167" fontId="0" fillId="0" borderId="8" xfId="0" applyNumberFormat="1" applyBorder="1"/>
    <xf numFmtId="167" fontId="0" fillId="0" borderId="8" xfId="1" applyNumberFormat="1" applyFont="1" applyBorder="1"/>
    <xf numFmtId="167" fontId="0" fillId="0" borderId="0" xfId="0" applyNumberFormat="1"/>
    <xf numFmtId="0" fontId="0" fillId="3" borderId="0" xfId="0" applyFill="1"/>
    <xf numFmtId="0" fontId="0" fillId="5" borderId="0" xfId="0" applyFill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/>
    <xf numFmtId="0" fontId="0" fillId="0" borderId="0" xfId="0" applyBorder="1" applyAlignment="1">
      <alignment horizontal="right"/>
    </xf>
    <xf numFmtId="165" fontId="0" fillId="0" borderId="7" xfId="1" applyFont="1" applyBorder="1"/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/>
    <xf numFmtId="0" fontId="0" fillId="0" borderId="10" xfId="0" applyBorder="1"/>
    <xf numFmtId="0" fontId="4" fillId="0" borderId="0" xfId="0" applyFont="1" applyBorder="1" applyAlignment="1">
      <alignment horizontal="right"/>
    </xf>
    <xf numFmtId="0" fontId="0" fillId="0" borderId="6" xfId="0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6" xfId="0" applyBorder="1" applyAlignment="1">
      <alignment horizontal="right"/>
    </xf>
    <xf numFmtId="0" fontId="4" fillId="0" borderId="6" xfId="0" applyFont="1" applyBorder="1" applyAlignment="1">
      <alignment horizontal="right"/>
    </xf>
    <xf numFmtId="0" fontId="4" fillId="0" borderId="0" xfId="0" applyFont="1" applyBorder="1" applyAlignment="1">
      <alignment horizontal="center"/>
    </xf>
    <xf numFmtId="0" fontId="0" fillId="3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4" borderId="0" xfId="0" applyFill="1" applyAlignment="1">
      <alignment horizontal="center"/>
    </xf>
    <xf numFmtId="165" fontId="0" fillId="0" borderId="1" xfId="1" applyFont="1" applyBorder="1"/>
    <xf numFmtId="9" fontId="0" fillId="0" borderId="0" xfId="2" applyFont="1"/>
    <xf numFmtId="167" fontId="0" fillId="0" borderId="10" xfId="1" applyNumberFormat="1" applyFont="1" applyBorder="1"/>
    <xf numFmtId="167" fontId="3" fillId="0" borderId="0" xfId="1" applyNumberFormat="1" applyFont="1"/>
    <xf numFmtId="0" fontId="5" fillId="0" borderId="0" xfId="0" applyFont="1"/>
    <xf numFmtId="0" fontId="0" fillId="0" borderId="0" xfId="0"/>
    <xf numFmtId="0" fontId="0" fillId="0" borderId="0" xfId="0" applyAlignment="1">
      <alignment horizontal="center"/>
    </xf>
    <xf numFmtId="0" fontId="0" fillId="6" borderId="2" xfId="0" applyFill="1" applyBorder="1"/>
    <xf numFmtId="0" fontId="0" fillId="7" borderId="2" xfId="0" applyFill="1" applyBorder="1"/>
    <xf numFmtId="0" fontId="0" fillId="6" borderId="2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7" fillId="0" borderId="0" xfId="0" applyFont="1"/>
    <xf numFmtId="0" fontId="0" fillId="7" borderId="0" xfId="0" applyFill="1"/>
    <xf numFmtId="0" fontId="6" fillId="0" borderId="0" xfId="0" applyFont="1" applyAlignment="1">
      <alignment horizontal="left"/>
    </xf>
    <xf numFmtId="0" fontId="0" fillId="3" borderId="0" xfId="0" applyFill="1" applyAlignment="1"/>
    <xf numFmtId="0" fontId="8" fillId="0" borderId="0" xfId="0" applyFont="1"/>
    <xf numFmtId="0" fontId="0" fillId="0" borderId="9" xfId="0" applyBorder="1"/>
    <xf numFmtId="0" fontId="2" fillId="6" borderId="0" xfId="0" applyFont="1" applyFill="1" applyAlignment="1">
      <alignment horizontal="center"/>
    </xf>
    <xf numFmtId="0" fontId="0" fillId="0" borderId="0" xfId="0"/>
    <xf numFmtId="0" fontId="2" fillId="8" borderId="1" xfId="0" applyFont="1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2" fillId="9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7" fillId="9" borderId="0" xfId="0" applyFont="1" applyFill="1" applyAlignment="1">
      <alignment horizontal="center"/>
    </xf>
    <xf numFmtId="0" fontId="6" fillId="0" borderId="0" xfId="0" applyFont="1" applyAlignment="1">
      <alignment horizontal="left"/>
    </xf>
    <xf numFmtId="43" fontId="0" fillId="0" borderId="0" xfId="0" applyNumberFormat="1"/>
    <xf numFmtId="1" fontId="0" fillId="0" borderId="0" xfId="0" applyNumberFormat="1"/>
    <xf numFmtId="0" fontId="0" fillId="3" borderId="0" xfId="0" applyFill="1" applyAlignment="1">
      <alignment horizontal="right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B69AF-E21A-41C4-9C20-FAAB0E8B51DF}">
  <dimension ref="A1:H65"/>
  <sheetViews>
    <sheetView zoomScale="120" zoomScaleNormal="120" workbookViewId="0">
      <selection activeCell="D4" sqref="D4"/>
    </sheetView>
  </sheetViews>
  <sheetFormatPr defaultRowHeight="15" x14ac:dyDescent="0.25"/>
  <cols>
    <col min="1" max="1" width="45.28515625" customWidth="1"/>
    <col min="2" max="2" width="15" style="30" bestFit="1" customWidth="1"/>
    <col min="3" max="3" width="44.85546875" customWidth="1"/>
    <col min="4" max="4" width="13.85546875" bestFit="1" customWidth="1"/>
    <col min="7" max="7" width="48.7109375" customWidth="1"/>
    <col min="8" max="8" width="7.85546875" bestFit="1" customWidth="1"/>
  </cols>
  <sheetData>
    <row r="1" spans="1:8" x14ac:dyDescent="0.25">
      <c r="A1" s="73" t="s">
        <v>130</v>
      </c>
      <c r="B1" s="73"/>
      <c r="C1" s="73"/>
      <c r="D1" s="73"/>
      <c r="G1" s="73" t="s">
        <v>130</v>
      </c>
      <c r="H1" s="73"/>
    </row>
    <row r="2" spans="1:8" x14ac:dyDescent="0.25">
      <c r="A2" s="26" t="s">
        <v>128</v>
      </c>
      <c r="C2" s="13" t="s">
        <v>160</v>
      </c>
      <c r="G2" s="26" t="s">
        <v>128</v>
      </c>
      <c r="H2" s="40"/>
    </row>
    <row r="3" spans="1:8" x14ac:dyDescent="0.25">
      <c r="A3" s="42" t="s">
        <v>137</v>
      </c>
      <c r="C3" s="46" t="s">
        <v>153</v>
      </c>
      <c r="G3" s="42" t="s">
        <v>137</v>
      </c>
      <c r="H3" s="40"/>
    </row>
    <row r="4" spans="1:8" x14ac:dyDescent="0.25">
      <c r="A4" s="41" t="s">
        <v>138</v>
      </c>
      <c r="C4" s="46" t="s">
        <v>103</v>
      </c>
      <c r="D4" s="84"/>
      <c r="G4" s="41" t="s">
        <v>138</v>
      </c>
      <c r="H4" s="40"/>
    </row>
    <row r="5" spans="1:8" x14ac:dyDescent="0.25">
      <c r="A5" s="41" t="s">
        <v>139</v>
      </c>
      <c r="C5" s="47" t="s">
        <v>154</v>
      </c>
      <c r="G5" s="41" t="s">
        <v>139</v>
      </c>
      <c r="H5" s="40"/>
    </row>
    <row r="6" spans="1:8" x14ac:dyDescent="0.25">
      <c r="A6" s="2" t="s">
        <v>140</v>
      </c>
      <c r="C6" s="48" t="s">
        <v>155</v>
      </c>
      <c r="G6" s="2" t="s">
        <v>140</v>
      </c>
      <c r="H6" s="40"/>
    </row>
    <row r="7" spans="1:8" x14ac:dyDescent="0.25">
      <c r="A7" s="2" t="s">
        <v>141</v>
      </c>
      <c r="C7" s="49" t="s">
        <v>156</v>
      </c>
      <c r="D7" t="s">
        <v>174</v>
      </c>
      <c r="G7" s="2" t="s">
        <v>141</v>
      </c>
      <c r="H7" s="40"/>
    </row>
    <row r="8" spans="1:8" x14ac:dyDescent="0.25">
      <c r="A8" s="2" t="s">
        <v>51</v>
      </c>
      <c r="C8" s="48" t="s">
        <v>157</v>
      </c>
      <c r="G8" s="2" t="s">
        <v>51</v>
      </c>
      <c r="H8" s="40"/>
    </row>
    <row r="9" spans="1:8" x14ac:dyDescent="0.25">
      <c r="A9" s="2" t="s">
        <v>100</v>
      </c>
      <c r="C9" s="48" t="s">
        <v>158</v>
      </c>
      <c r="G9" s="2" t="s">
        <v>100</v>
      </c>
      <c r="H9" s="40"/>
    </row>
    <row r="10" spans="1:8" x14ac:dyDescent="0.25">
      <c r="A10" s="2" t="s">
        <v>142</v>
      </c>
      <c r="C10" s="14"/>
      <c r="G10" s="2" t="s">
        <v>142</v>
      </c>
      <c r="H10" s="40"/>
    </row>
    <row r="11" spans="1:8" ht="15.75" thickBot="1" x14ac:dyDescent="0.3">
      <c r="A11" s="41" t="s">
        <v>143</v>
      </c>
      <c r="C11" s="46" t="s">
        <v>159</v>
      </c>
      <c r="D11" s="31">
        <v>400000</v>
      </c>
      <c r="G11" s="41" t="s">
        <v>143</v>
      </c>
      <c r="H11" s="40"/>
    </row>
    <row r="12" spans="1:8" ht="16.5" thickTop="1" thickBot="1" x14ac:dyDescent="0.3">
      <c r="A12" s="41" t="s">
        <v>131</v>
      </c>
      <c r="B12" s="32"/>
      <c r="C12" s="14"/>
      <c r="G12" s="41" t="s">
        <v>131</v>
      </c>
      <c r="H12" s="29"/>
    </row>
    <row r="13" spans="1:8" ht="15.75" thickTop="1" x14ac:dyDescent="0.25">
      <c r="C13" s="14" t="s">
        <v>161</v>
      </c>
      <c r="G13" s="40"/>
      <c r="H13" s="40"/>
    </row>
    <row r="14" spans="1:8" ht="15.75" thickBot="1" x14ac:dyDescent="0.3">
      <c r="A14" t="s">
        <v>144</v>
      </c>
      <c r="B14" s="56"/>
      <c r="C14" s="46" t="s">
        <v>135</v>
      </c>
      <c r="D14" s="33">
        <f>+D16</f>
        <v>500000</v>
      </c>
      <c r="G14" s="40" t="s">
        <v>144</v>
      </c>
      <c r="H14" s="44"/>
    </row>
    <row r="15" spans="1:8" ht="15.75" thickTop="1" x14ac:dyDescent="0.25">
      <c r="C15" s="48" t="s">
        <v>162</v>
      </c>
      <c r="G15" s="40"/>
      <c r="H15" s="40"/>
    </row>
    <row r="16" spans="1:8" x14ac:dyDescent="0.25">
      <c r="A16" t="s">
        <v>145</v>
      </c>
      <c r="C16" s="48" t="s">
        <v>163</v>
      </c>
      <c r="D16" s="57">
        <v>500000</v>
      </c>
      <c r="G16" s="40" t="s">
        <v>145</v>
      </c>
      <c r="H16" s="40"/>
    </row>
    <row r="17" spans="1:8" x14ac:dyDescent="0.25">
      <c r="A17" s="41" t="s">
        <v>104</v>
      </c>
      <c r="B17" s="30">
        <f>+B30-B22-B26-B27</f>
        <v>650000</v>
      </c>
      <c r="C17" s="48" t="s">
        <v>164</v>
      </c>
      <c r="G17" s="41" t="s">
        <v>104</v>
      </c>
      <c r="H17" s="40"/>
    </row>
    <row r="18" spans="1:8" x14ac:dyDescent="0.25">
      <c r="A18" s="2" t="s">
        <v>105</v>
      </c>
      <c r="C18" s="46" t="s">
        <v>165</v>
      </c>
      <c r="D18" s="30">
        <v>1100000</v>
      </c>
      <c r="G18" s="2" t="s">
        <v>105</v>
      </c>
      <c r="H18" s="40"/>
    </row>
    <row r="19" spans="1:8" x14ac:dyDescent="0.25">
      <c r="A19" s="2" t="s">
        <v>106</v>
      </c>
      <c r="C19" s="48" t="s">
        <v>88</v>
      </c>
      <c r="G19" s="2" t="s">
        <v>106</v>
      </c>
      <c r="H19" s="40"/>
    </row>
    <row r="20" spans="1:8" x14ac:dyDescent="0.25">
      <c r="A20" s="2" t="s">
        <v>146</v>
      </c>
      <c r="C20" s="48" t="s">
        <v>166</v>
      </c>
      <c r="G20" s="2" t="s">
        <v>146</v>
      </c>
      <c r="H20" s="40"/>
    </row>
    <row r="21" spans="1:8" x14ac:dyDescent="0.25">
      <c r="A21" s="2" t="s">
        <v>147</v>
      </c>
      <c r="C21" s="48" t="s">
        <v>167</v>
      </c>
      <c r="D21" s="57">
        <v>300000</v>
      </c>
      <c r="G21" s="2" t="s">
        <v>147</v>
      </c>
      <c r="H21" s="40"/>
    </row>
    <row r="22" spans="1:8" x14ac:dyDescent="0.25">
      <c r="A22" s="41" t="s">
        <v>148</v>
      </c>
      <c r="B22" s="30">
        <v>200000</v>
      </c>
      <c r="C22" s="48" t="s">
        <v>101</v>
      </c>
      <c r="G22" s="41" t="s">
        <v>148</v>
      </c>
      <c r="H22" s="40"/>
    </row>
    <row r="23" spans="1:8" x14ac:dyDescent="0.25">
      <c r="A23" s="2" t="s">
        <v>69</v>
      </c>
      <c r="C23" s="48" t="s">
        <v>168</v>
      </c>
      <c r="G23" s="2" t="s">
        <v>69</v>
      </c>
      <c r="H23" s="40"/>
    </row>
    <row r="24" spans="1:8" x14ac:dyDescent="0.25">
      <c r="A24" s="2" t="s">
        <v>102</v>
      </c>
      <c r="C24" s="48" t="s">
        <v>169</v>
      </c>
      <c r="G24" s="2" t="s">
        <v>102</v>
      </c>
      <c r="H24" s="40"/>
    </row>
    <row r="25" spans="1:8" x14ac:dyDescent="0.25">
      <c r="A25" s="2" t="s">
        <v>149</v>
      </c>
      <c r="C25" s="14"/>
      <c r="G25" s="2" t="s">
        <v>149</v>
      </c>
      <c r="H25" s="40"/>
    </row>
    <row r="26" spans="1:8" ht="15.75" thickBot="1" x14ac:dyDescent="0.3">
      <c r="A26" s="41" t="s">
        <v>136</v>
      </c>
      <c r="B26" s="30">
        <v>100000</v>
      </c>
      <c r="C26" s="48" t="s">
        <v>133</v>
      </c>
      <c r="D26" s="29"/>
      <c r="G26" s="41" t="s">
        <v>136</v>
      </c>
      <c r="H26" s="40"/>
    </row>
    <row r="27" spans="1:8" ht="15.75" thickTop="1" x14ac:dyDescent="0.25">
      <c r="A27" s="41" t="s">
        <v>150</v>
      </c>
      <c r="B27" s="30">
        <v>50000</v>
      </c>
      <c r="C27" s="14"/>
      <c r="G27" s="41" t="s">
        <v>150</v>
      </c>
      <c r="H27" s="40"/>
    </row>
    <row r="28" spans="1:8" x14ac:dyDescent="0.25">
      <c r="A28" s="2" t="s">
        <v>52</v>
      </c>
      <c r="C28" s="14"/>
      <c r="G28" s="2" t="s">
        <v>52</v>
      </c>
      <c r="H28" s="40"/>
    </row>
    <row r="29" spans="1:8" x14ac:dyDescent="0.25">
      <c r="A29" s="2" t="s">
        <v>151</v>
      </c>
      <c r="C29" s="14"/>
      <c r="G29" s="2" t="s">
        <v>151</v>
      </c>
      <c r="H29" s="40"/>
    </row>
    <row r="30" spans="1:8" ht="15.75" thickBot="1" x14ac:dyDescent="0.3">
      <c r="A30" s="41" t="s">
        <v>152</v>
      </c>
      <c r="B30" s="32">
        <v>1000000</v>
      </c>
      <c r="C30" s="14"/>
      <c r="G30" s="41" t="s">
        <v>152</v>
      </c>
      <c r="H30" s="29"/>
    </row>
    <row r="31" spans="1:8" ht="15.75" thickTop="1" x14ac:dyDescent="0.25">
      <c r="C31" s="14"/>
      <c r="G31" s="40"/>
      <c r="H31" s="40"/>
    </row>
    <row r="32" spans="1:8" ht="15.75" thickBot="1" x14ac:dyDescent="0.3">
      <c r="A32" t="s">
        <v>132</v>
      </c>
      <c r="B32" s="32">
        <v>2000000</v>
      </c>
      <c r="C32" s="14" t="s">
        <v>134</v>
      </c>
      <c r="D32" s="31">
        <f>+B32</f>
        <v>2000000</v>
      </c>
      <c r="G32" s="40" t="s">
        <v>132</v>
      </c>
      <c r="H32" s="29" t="s">
        <v>170</v>
      </c>
    </row>
    <row r="33" spans="7:8" ht="15.75" thickTop="1" x14ac:dyDescent="0.25">
      <c r="G33" s="28"/>
    </row>
    <row r="34" spans="7:8" x14ac:dyDescent="0.25">
      <c r="G34" s="28" t="s">
        <v>160</v>
      </c>
      <c r="H34" s="40"/>
    </row>
    <row r="35" spans="7:8" x14ac:dyDescent="0.25">
      <c r="G35" s="36" t="s">
        <v>153</v>
      </c>
      <c r="H35" s="40"/>
    </row>
    <row r="36" spans="7:8" x14ac:dyDescent="0.25">
      <c r="G36" s="36" t="s">
        <v>103</v>
      </c>
      <c r="H36" s="40"/>
    </row>
    <row r="37" spans="7:8" x14ac:dyDescent="0.25">
      <c r="G37" s="50" t="s">
        <v>154</v>
      </c>
      <c r="H37" s="40"/>
    </row>
    <row r="38" spans="7:8" x14ac:dyDescent="0.25">
      <c r="G38" s="38" t="s">
        <v>155</v>
      </c>
      <c r="H38" s="40"/>
    </row>
    <row r="39" spans="7:8" x14ac:dyDescent="0.25">
      <c r="G39" s="45" t="s">
        <v>156</v>
      </c>
      <c r="H39" s="40"/>
    </row>
    <row r="40" spans="7:8" x14ac:dyDescent="0.25">
      <c r="G40" s="38" t="s">
        <v>157</v>
      </c>
      <c r="H40" s="40"/>
    </row>
    <row r="41" spans="7:8" x14ac:dyDescent="0.25">
      <c r="G41" s="38" t="s">
        <v>158</v>
      </c>
      <c r="H41" s="40"/>
    </row>
    <row r="42" spans="7:8" x14ac:dyDescent="0.25">
      <c r="G42" s="28"/>
      <c r="H42" s="40"/>
    </row>
    <row r="43" spans="7:8" ht="15.75" thickBot="1" x14ac:dyDescent="0.3">
      <c r="G43" s="36" t="s">
        <v>159</v>
      </c>
      <c r="H43" s="29"/>
    </row>
    <row r="44" spans="7:8" ht="15.75" thickTop="1" x14ac:dyDescent="0.25">
      <c r="G44" s="28"/>
      <c r="H44" s="40"/>
    </row>
    <row r="45" spans="7:8" x14ac:dyDescent="0.25">
      <c r="G45" s="28" t="s">
        <v>161</v>
      </c>
      <c r="H45" s="40"/>
    </row>
    <row r="46" spans="7:8" x14ac:dyDescent="0.25">
      <c r="G46" s="36" t="s">
        <v>135</v>
      </c>
      <c r="H46" s="40"/>
    </row>
    <row r="47" spans="7:8" x14ac:dyDescent="0.25">
      <c r="G47" s="38" t="s">
        <v>162</v>
      </c>
      <c r="H47" s="40"/>
    </row>
    <row r="48" spans="7:8" x14ac:dyDescent="0.25">
      <c r="G48" s="38" t="s">
        <v>163</v>
      </c>
      <c r="H48" s="40"/>
    </row>
    <row r="49" spans="7:8" x14ac:dyDescent="0.25">
      <c r="G49" s="38" t="s">
        <v>164</v>
      </c>
      <c r="H49" s="40"/>
    </row>
    <row r="50" spans="7:8" x14ac:dyDescent="0.25">
      <c r="G50" s="36" t="s">
        <v>165</v>
      </c>
      <c r="H50" s="40"/>
    </row>
    <row r="51" spans="7:8" x14ac:dyDescent="0.25">
      <c r="G51" s="38" t="s">
        <v>88</v>
      </c>
      <c r="H51" s="40"/>
    </row>
    <row r="52" spans="7:8" x14ac:dyDescent="0.25">
      <c r="G52" s="38" t="s">
        <v>166</v>
      </c>
      <c r="H52" s="40"/>
    </row>
    <row r="53" spans="7:8" x14ac:dyDescent="0.25">
      <c r="G53" s="38" t="s">
        <v>167</v>
      </c>
      <c r="H53" s="40"/>
    </row>
    <row r="54" spans="7:8" x14ac:dyDescent="0.25">
      <c r="G54" s="38" t="s">
        <v>101</v>
      </c>
      <c r="H54" s="40"/>
    </row>
    <row r="55" spans="7:8" x14ac:dyDescent="0.25">
      <c r="G55" s="38" t="s">
        <v>168</v>
      </c>
      <c r="H55" s="40"/>
    </row>
    <row r="56" spans="7:8" x14ac:dyDescent="0.25">
      <c r="G56" s="38" t="s">
        <v>169</v>
      </c>
      <c r="H56" s="40"/>
    </row>
    <row r="57" spans="7:8" x14ac:dyDescent="0.25">
      <c r="G57" s="28"/>
      <c r="H57" s="40"/>
    </row>
    <row r="58" spans="7:8" ht="15.75" thickBot="1" x14ac:dyDescent="0.3">
      <c r="G58" s="38" t="s">
        <v>133</v>
      </c>
      <c r="H58" s="29"/>
    </row>
    <row r="59" spans="7:8" ht="15.75" thickTop="1" x14ac:dyDescent="0.25">
      <c r="G59" s="28"/>
      <c r="H59" s="40"/>
    </row>
    <row r="60" spans="7:8" x14ac:dyDescent="0.25">
      <c r="G60" s="28"/>
      <c r="H60" s="40"/>
    </row>
    <row r="61" spans="7:8" x14ac:dyDescent="0.25">
      <c r="G61" s="28"/>
      <c r="H61" s="40"/>
    </row>
    <row r="62" spans="7:8" x14ac:dyDescent="0.25">
      <c r="G62" s="28"/>
      <c r="H62" s="40"/>
    </row>
    <row r="63" spans="7:8" x14ac:dyDescent="0.25">
      <c r="G63" s="28"/>
      <c r="H63" s="40"/>
    </row>
    <row r="64" spans="7:8" ht="15.75" thickBot="1" x14ac:dyDescent="0.3">
      <c r="G64" s="28" t="s">
        <v>134</v>
      </c>
      <c r="H64" s="29" t="s">
        <v>171</v>
      </c>
    </row>
    <row r="65" ht="15.75" thickTop="1" x14ac:dyDescent="0.25"/>
  </sheetData>
  <mergeCells count="2">
    <mergeCell ref="A1:D1"/>
    <mergeCell ref="G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0503B-93D2-472C-8D67-1667C41F0121}">
  <dimension ref="A1:G34"/>
  <sheetViews>
    <sheetView zoomScale="130" zoomScaleNormal="130" workbookViewId="0">
      <selection activeCell="B21" sqref="B21"/>
    </sheetView>
  </sheetViews>
  <sheetFormatPr defaultRowHeight="15" x14ac:dyDescent="0.25"/>
  <cols>
    <col min="1" max="1" width="49.85546875" customWidth="1"/>
    <col min="2" max="2" width="13.85546875" bestFit="1" customWidth="1"/>
    <col min="3" max="3" width="33.85546875" customWidth="1"/>
    <col min="4" max="4" width="3.140625" customWidth="1"/>
    <col min="5" max="5" width="3.85546875" customWidth="1"/>
    <col min="6" max="6" width="55.140625" bestFit="1" customWidth="1"/>
    <col min="7" max="7" width="12.7109375" bestFit="1" customWidth="1"/>
  </cols>
  <sheetData>
    <row r="1" spans="1:7" s="40" customFormat="1" x14ac:dyDescent="0.25">
      <c r="A1" s="74" t="s">
        <v>129</v>
      </c>
      <c r="B1" s="74"/>
    </row>
    <row r="2" spans="1:7" x14ac:dyDescent="0.25">
      <c r="A2" t="s">
        <v>173</v>
      </c>
      <c r="B2" s="15">
        <v>1000000</v>
      </c>
      <c r="C2" t="s">
        <v>172</v>
      </c>
      <c r="E2" s="17" t="s">
        <v>175</v>
      </c>
    </row>
    <row r="3" spans="1:7" x14ac:dyDescent="0.25">
      <c r="A3" s="1" t="s">
        <v>0</v>
      </c>
      <c r="B3" s="54">
        <v>-800000</v>
      </c>
    </row>
    <row r="4" spans="1:7" x14ac:dyDescent="0.25">
      <c r="A4" t="s">
        <v>1</v>
      </c>
      <c r="B4" s="25">
        <f>+B2+B3</f>
        <v>200000</v>
      </c>
      <c r="E4" s="17" t="s">
        <v>176</v>
      </c>
    </row>
    <row r="5" spans="1:7" x14ac:dyDescent="0.25">
      <c r="A5" t="s">
        <v>15</v>
      </c>
      <c r="B5" s="15">
        <v>10000</v>
      </c>
      <c r="F5" t="s">
        <v>177</v>
      </c>
    </row>
    <row r="6" spans="1:7" x14ac:dyDescent="0.25">
      <c r="A6" s="2" t="s">
        <v>2</v>
      </c>
      <c r="F6" t="s">
        <v>178</v>
      </c>
      <c r="G6" s="27">
        <f>+B4/B2</f>
        <v>0.2</v>
      </c>
    </row>
    <row r="7" spans="1:7" x14ac:dyDescent="0.25">
      <c r="A7" s="2" t="s">
        <v>3</v>
      </c>
      <c r="F7" t="s">
        <v>179</v>
      </c>
      <c r="G7" s="25">
        <f>+B14</f>
        <v>90000</v>
      </c>
    </row>
    <row r="8" spans="1:7" x14ac:dyDescent="0.25">
      <c r="A8" s="2" t="s">
        <v>4</v>
      </c>
      <c r="F8" t="s">
        <v>180</v>
      </c>
      <c r="G8" s="25">
        <f>+B16</f>
        <v>70000</v>
      </c>
    </row>
    <row r="9" spans="1:7" x14ac:dyDescent="0.25">
      <c r="A9" s="3" t="s">
        <v>16</v>
      </c>
      <c r="B9" s="15">
        <v>-120000</v>
      </c>
      <c r="C9" s="5" t="s">
        <v>9</v>
      </c>
      <c r="F9" t="s">
        <v>181</v>
      </c>
      <c r="G9" s="25">
        <f>+B19</f>
        <v>57000</v>
      </c>
    </row>
    <row r="10" spans="1:7" x14ac:dyDescent="0.25">
      <c r="A10" s="4" t="s">
        <v>5</v>
      </c>
      <c r="C10" t="s">
        <v>10</v>
      </c>
      <c r="F10" t="s">
        <v>182</v>
      </c>
      <c r="G10" s="25">
        <f>+B21</f>
        <v>40000</v>
      </c>
    </row>
    <row r="11" spans="1:7" x14ac:dyDescent="0.25">
      <c r="A11" s="4" t="s">
        <v>6</v>
      </c>
      <c r="C11" t="s">
        <v>11</v>
      </c>
      <c r="F11" t="s">
        <v>183</v>
      </c>
    </row>
    <row r="12" spans="1:7" x14ac:dyDescent="0.25">
      <c r="A12" s="4" t="s">
        <v>7</v>
      </c>
      <c r="C12" t="s">
        <v>12</v>
      </c>
      <c r="F12" t="s">
        <v>184</v>
      </c>
      <c r="G12" s="27">
        <f>+G10/B2</f>
        <v>0.04</v>
      </c>
    </row>
    <row r="13" spans="1:7" x14ac:dyDescent="0.25">
      <c r="A13" s="7" t="s">
        <v>8</v>
      </c>
      <c r="B13" s="24"/>
      <c r="F13" t="s">
        <v>185</v>
      </c>
    </row>
    <row r="14" spans="1:7" x14ac:dyDescent="0.25">
      <c r="A14" s="6" t="s">
        <v>13</v>
      </c>
      <c r="B14" s="25">
        <f>+B4+B5+B9</f>
        <v>90000</v>
      </c>
      <c r="C14" t="s">
        <v>14</v>
      </c>
      <c r="F14" s="43" t="s">
        <v>186</v>
      </c>
      <c r="G14" s="27">
        <f>+G10/ΙΣΟΛΟΓΙΣΜΟΣ!B32</f>
        <v>0.02</v>
      </c>
    </row>
    <row r="15" spans="1:7" x14ac:dyDescent="0.25">
      <c r="A15" s="8" t="s">
        <v>17</v>
      </c>
      <c r="B15" s="54">
        <v>-20000</v>
      </c>
      <c r="F15" t="s">
        <v>187</v>
      </c>
    </row>
    <row r="16" spans="1:7" x14ac:dyDescent="0.25">
      <c r="A16" s="6" t="s">
        <v>18</v>
      </c>
      <c r="B16" s="25">
        <f>+B14+B15</f>
        <v>70000</v>
      </c>
      <c r="C16" t="s">
        <v>19</v>
      </c>
      <c r="F16" s="43" t="s">
        <v>188</v>
      </c>
      <c r="G16" s="27">
        <f>+G10/ΙΣΟΛΟΓΙΣΜΟΣ!D11</f>
        <v>0.1</v>
      </c>
    </row>
    <row r="17" spans="1:7" x14ac:dyDescent="0.25">
      <c r="A17" s="9" t="s">
        <v>20</v>
      </c>
      <c r="B17" s="15">
        <v>2000</v>
      </c>
      <c r="C17" t="s">
        <v>22</v>
      </c>
      <c r="E17" s="17" t="s">
        <v>189</v>
      </c>
    </row>
    <row r="18" spans="1:7" x14ac:dyDescent="0.25">
      <c r="A18" s="10" t="s">
        <v>21</v>
      </c>
      <c r="B18" s="39">
        <v>-15000</v>
      </c>
      <c r="F18" t="s">
        <v>190</v>
      </c>
    </row>
    <row r="19" spans="1:7" x14ac:dyDescent="0.25">
      <c r="A19" s="6" t="s">
        <v>23</v>
      </c>
      <c r="B19" s="25">
        <f>+B16+B17+B18</f>
        <v>57000</v>
      </c>
      <c r="C19" t="s">
        <v>24</v>
      </c>
      <c r="F19" t="s">
        <v>191</v>
      </c>
      <c r="G19" s="30">
        <f>+ΙΣΟΛΟΓΙΣΜΟΣ!B30-ΙΣΟΛΟΓΙΣΜΟΣ!D18</f>
        <v>-100000</v>
      </c>
    </row>
    <row r="20" spans="1:7" x14ac:dyDescent="0.25">
      <c r="A20" s="8" t="s">
        <v>25</v>
      </c>
      <c r="B20" s="54">
        <v>-17000</v>
      </c>
      <c r="F20" t="s">
        <v>192</v>
      </c>
    </row>
    <row r="21" spans="1:7" x14ac:dyDescent="0.25">
      <c r="A21" s="6" t="s">
        <v>26</v>
      </c>
      <c r="B21" s="25">
        <f>+B19+B20</f>
        <v>40000</v>
      </c>
      <c r="C21" t="s">
        <v>27</v>
      </c>
      <c r="F21" t="s">
        <v>193</v>
      </c>
      <c r="G21" s="30">
        <f>+ΙΣΟΛΟΓΙΣΜΟΣ!B30-(ΙΣΟΛΟΓΙΣΜΟΣ!D18-ΙΣΟΛΟΓΙΣΜΟΣ!D21)</f>
        <v>200000</v>
      </c>
    </row>
    <row r="22" spans="1:7" x14ac:dyDescent="0.25">
      <c r="F22" t="s">
        <v>194</v>
      </c>
    </row>
    <row r="23" spans="1:7" x14ac:dyDescent="0.25">
      <c r="B23" s="83">
        <f>B21*0.05</f>
        <v>2000</v>
      </c>
      <c r="F23" t="s">
        <v>195</v>
      </c>
      <c r="G23" s="15">
        <f>+ΙΣΟΛΟΓΙΣΜΟΣ!B30/ΙΣΟΛΟΓΙΣΜΟΣ!D18</f>
        <v>0.90909090909090906</v>
      </c>
    </row>
    <row r="24" spans="1:7" x14ac:dyDescent="0.25">
      <c r="F24" s="43" t="s">
        <v>196</v>
      </c>
      <c r="G24">
        <f>ΙΣΟΛΟΓΙΣΜΟΣ!B30/(ΙΣΟΛΟΓΙΣΜΟΣ!D18-ΙΣΟΛΟΓΙΣΜΟΣ!D21)</f>
        <v>1.25</v>
      </c>
    </row>
    <row r="25" spans="1:7" x14ac:dyDescent="0.25">
      <c r="F25" t="s">
        <v>197</v>
      </c>
    </row>
    <row r="26" spans="1:7" x14ac:dyDescent="0.25">
      <c r="F26" t="s">
        <v>198</v>
      </c>
      <c r="G26" s="27">
        <f>(ΙΣΟΛΟΓΙΣΜΟΣ!B22+ΙΣΟΛΟΓΙΣΜΟΣ!B26+ΙΣΟΛΟΓΙΣΜΟΣ!B27)/ΙΣΟΛΟΓΙΣΜΟΣ!D18</f>
        <v>0.31818181818181818</v>
      </c>
    </row>
    <row r="27" spans="1:7" x14ac:dyDescent="0.25">
      <c r="F27" s="43" t="s">
        <v>199</v>
      </c>
      <c r="G27" s="27">
        <f>(ΙΣΟΛΟΓΙΣΜΟΣ!B22+ΙΣΟΛΟΓΙΣΜΟΣ!B26+ΙΣΟΛΟΓΙΣΜΟΣ!B27)/(ΙΣΟΛΟΓΙΣΜΟΣ!D18-ΙΣΟΛΟΓΙΣΜΟΣ!D21)</f>
        <v>0.4375</v>
      </c>
    </row>
    <row r="28" spans="1:7" x14ac:dyDescent="0.25">
      <c r="E28" s="17" t="s">
        <v>200</v>
      </c>
      <c r="F28" s="17"/>
    </row>
    <row r="29" spans="1:7" x14ac:dyDescent="0.25">
      <c r="F29" t="s">
        <v>202</v>
      </c>
      <c r="G29" s="55">
        <f>ΙΣΟΛΟΓΙΣΜΟΣ!D11/(ΙΣΟΛΟΓΙΣΜΟΣ!D16+ΙΣΟΛΟΓΙΣΜΟΣ!D21)</f>
        <v>0.5</v>
      </c>
    </row>
    <row r="30" spans="1:7" x14ac:dyDescent="0.25">
      <c r="F30" s="58" t="s">
        <v>201</v>
      </c>
      <c r="G30">
        <f>(ΙΣΟΛΟΓΙΣΜΟΣ!D16+ΙΣΟΛΟΓΙΣΜΟΣ!D21)/ΙΣΟΛΟΓΙΣΜΟΣ!D11</f>
        <v>2</v>
      </c>
    </row>
    <row r="31" spans="1:7" x14ac:dyDescent="0.25">
      <c r="F31" t="s">
        <v>203</v>
      </c>
      <c r="G31" s="27">
        <f>ΙΣΟΛΟΓΙΣΜΟΣ!D11/ΙΣΟΛΟΓΙΣΜΟΣ!B32</f>
        <v>0.2</v>
      </c>
    </row>
    <row r="32" spans="1:7" x14ac:dyDescent="0.25">
      <c r="E32" s="17" t="s">
        <v>204</v>
      </c>
    </row>
    <row r="33" spans="5:5" x14ac:dyDescent="0.25">
      <c r="E33" s="17" t="s">
        <v>205</v>
      </c>
    </row>
    <row r="34" spans="5:5" x14ac:dyDescent="0.25">
      <c r="E34" s="17" t="s">
        <v>206</v>
      </c>
    </row>
  </sheetData>
  <mergeCells count="1"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A4E52-D718-4CA0-AF0E-5558F90FCBBF}">
  <dimension ref="A1:I43"/>
  <sheetViews>
    <sheetView topLeftCell="A4" zoomScaleNormal="100" workbookViewId="0">
      <selection activeCell="A44" sqref="A44"/>
    </sheetView>
  </sheetViews>
  <sheetFormatPr defaultRowHeight="15" x14ac:dyDescent="0.25"/>
  <cols>
    <col min="1" max="1" width="55" bestFit="1" customWidth="1"/>
    <col min="2" max="2" width="63.28515625" bestFit="1" customWidth="1"/>
    <col min="3" max="3" width="28.7109375" bestFit="1" customWidth="1"/>
  </cols>
  <sheetData>
    <row r="1" spans="1:3" x14ac:dyDescent="0.25">
      <c r="A1" s="78" t="s">
        <v>28</v>
      </c>
      <c r="B1" s="78"/>
      <c r="C1" s="78"/>
    </row>
    <row r="2" spans="1:3" x14ac:dyDescent="0.25">
      <c r="A2" s="61" t="s">
        <v>29</v>
      </c>
    </row>
    <row r="3" spans="1:3" x14ac:dyDescent="0.25">
      <c r="A3" s="62" t="s">
        <v>30</v>
      </c>
      <c r="B3" s="20" t="s">
        <v>32</v>
      </c>
      <c r="C3" s="20" t="s">
        <v>33</v>
      </c>
    </row>
    <row r="4" spans="1:3" x14ac:dyDescent="0.25">
      <c r="A4" s="62" t="s">
        <v>31</v>
      </c>
    </row>
    <row r="6" spans="1:3" x14ac:dyDescent="0.25">
      <c r="A6" s="62" t="s">
        <v>34</v>
      </c>
    </row>
    <row r="7" spans="1:3" x14ac:dyDescent="0.25">
      <c r="A7" s="61" t="s">
        <v>35</v>
      </c>
      <c r="B7" s="21" t="s">
        <v>36</v>
      </c>
      <c r="C7" s="21" t="s">
        <v>37</v>
      </c>
    </row>
    <row r="10" spans="1:3" x14ac:dyDescent="0.25">
      <c r="A10" t="s">
        <v>38</v>
      </c>
    </row>
    <row r="11" spans="1:3" x14ac:dyDescent="0.25">
      <c r="A11" t="s">
        <v>39</v>
      </c>
    </row>
    <row r="14" spans="1:3" x14ac:dyDescent="0.25">
      <c r="A14" s="65" t="s">
        <v>40</v>
      </c>
    </row>
    <row r="16" spans="1:3" x14ac:dyDescent="0.25">
      <c r="A16" s="61" t="s">
        <v>41</v>
      </c>
      <c r="B16" s="63" t="s">
        <v>43</v>
      </c>
      <c r="C16" s="63" t="s">
        <v>45</v>
      </c>
    </row>
    <row r="17" spans="1:9" x14ac:dyDescent="0.25">
      <c r="A17" s="62" t="s">
        <v>42</v>
      </c>
      <c r="B17" s="64" t="s">
        <v>44</v>
      </c>
      <c r="C17" s="64" t="s">
        <v>46</v>
      </c>
    </row>
    <row r="20" spans="1:9" x14ac:dyDescent="0.25">
      <c r="A20" s="61" t="s">
        <v>29</v>
      </c>
      <c r="B20" s="61" t="s">
        <v>47</v>
      </c>
      <c r="C20" s="66" t="s">
        <v>48</v>
      </c>
    </row>
    <row r="21" spans="1:9" x14ac:dyDescent="0.25">
      <c r="A21" s="62" t="s">
        <v>30</v>
      </c>
      <c r="B21" s="66" t="s">
        <v>49</v>
      </c>
      <c r="C21" s="61" t="s">
        <v>50</v>
      </c>
    </row>
    <row r="22" spans="1:9" x14ac:dyDescent="0.25">
      <c r="A22" s="62" t="s">
        <v>31</v>
      </c>
      <c r="B22" s="66" t="s">
        <v>49</v>
      </c>
      <c r="C22" s="61" t="s">
        <v>50</v>
      </c>
    </row>
    <row r="23" spans="1:9" x14ac:dyDescent="0.25">
      <c r="A23" s="62" t="s">
        <v>34</v>
      </c>
      <c r="B23" s="66" t="s">
        <v>49</v>
      </c>
      <c r="C23" s="61" t="s">
        <v>50</v>
      </c>
    </row>
    <row r="24" spans="1:9" x14ac:dyDescent="0.25">
      <c r="A24" s="61" t="s">
        <v>35</v>
      </c>
      <c r="B24" s="61" t="s">
        <v>47</v>
      </c>
      <c r="C24" s="66" t="s">
        <v>48</v>
      </c>
    </row>
    <row r="26" spans="1:9" x14ac:dyDescent="0.25">
      <c r="A26" s="77" t="s">
        <v>207</v>
      </c>
      <c r="B26" s="77"/>
    </row>
    <row r="27" spans="1:9" x14ac:dyDescent="0.25">
      <c r="A27" s="76" t="s">
        <v>215</v>
      </c>
      <c r="B27" s="76"/>
    </row>
    <row r="28" spans="1:9" x14ac:dyDescent="0.25">
      <c r="A28" s="11" t="s">
        <v>41</v>
      </c>
      <c r="B28" s="12" t="s">
        <v>42</v>
      </c>
    </row>
    <row r="29" spans="1:9" x14ac:dyDescent="0.25">
      <c r="A29">
        <v>10000</v>
      </c>
      <c r="B29" s="13">
        <v>2000</v>
      </c>
      <c r="D29" s="75" t="s">
        <v>216</v>
      </c>
      <c r="E29" s="75"/>
      <c r="H29" s="75" t="s">
        <v>217</v>
      </c>
      <c r="I29" s="75"/>
    </row>
    <row r="30" spans="1:9" x14ac:dyDescent="0.25">
      <c r="A30">
        <v>5000</v>
      </c>
      <c r="B30" s="14">
        <v>7000</v>
      </c>
      <c r="D30">
        <v>1000</v>
      </c>
      <c r="E30" s="13">
        <v>500</v>
      </c>
      <c r="H30" s="59">
        <v>25000</v>
      </c>
      <c r="I30" s="13">
        <v>3000</v>
      </c>
    </row>
    <row r="31" spans="1:9" x14ac:dyDescent="0.25">
      <c r="A31">
        <v>3000</v>
      </c>
      <c r="B31" s="14"/>
      <c r="D31">
        <v>100</v>
      </c>
      <c r="E31" s="14"/>
      <c r="H31" s="59">
        <v>150</v>
      </c>
      <c r="I31" s="14"/>
    </row>
    <row r="32" spans="1:9" ht="15.75" thickBot="1" x14ac:dyDescent="0.3">
      <c r="A32" s="29">
        <f>SUM(A29:A31)</f>
        <v>18000</v>
      </c>
      <c r="B32" s="70">
        <f>SUM(B29:B31)</f>
        <v>9000</v>
      </c>
      <c r="D32">
        <v>50</v>
      </c>
      <c r="E32" s="14"/>
      <c r="H32" s="59">
        <v>70</v>
      </c>
      <c r="I32" s="14"/>
    </row>
    <row r="33" spans="1:9" ht="15.75" thickTop="1" x14ac:dyDescent="0.25">
      <c r="A33">
        <f>+A32-B32</f>
        <v>9000</v>
      </c>
      <c r="B33" s="14"/>
      <c r="D33">
        <v>300</v>
      </c>
      <c r="E33" s="14"/>
      <c r="H33" s="37">
        <v>2500</v>
      </c>
      <c r="I33" s="14"/>
    </row>
    <row r="34" spans="1:9" ht="15.75" thickBot="1" x14ac:dyDescent="0.3">
      <c r="B34" s="14"/>
      <c r="D34" s="29">
        <f>SUM(D30:D33)</f>
        <v>1450</v>
      </c>
      <c r="E34" s="70">
        <f>SUM(E30:E33)</f>
        <v>500</v>
      </c>
      <c r="H34" s="29">
        <f>SUM(H30:H33)</f>
        <v>27720</v>
      </c>
      <c r="I34" s="70">
        <f>SUM(I30:I33)</f>
        <v>3000</v>
      </c>
    </row>
    <row r="35" spans="1:9" ht="15.75" thickTop="1" x14ac:dyDescent="0.25">
      <c r="B35" s="14"/>
      <c r="D35">
        <f>+D34-E34</f>
        <v>950</v>
      </c>
      <c r="H35" s="59">
        <f>+H34-I34</f>
        <v>24720</v>
      </c>
    </row>
    <row r="36" spans="1:9" x14ac:dyDescent="0.25">
      <c r="B36" s="14"/>
    </row>
    <row r="37" spans="1:9" x14ac:dyDescent="0.25">
      <c r="B37" s="14"/>
      <c r="D37" s="75" t="s">
        <v>218</v>
      </c>
      <c r="E37" s="75"/>
    </row>
    <row r="38" spans="1:9" x14ac:dyDescent="0.25">
      <c r="D38" s="59">
        <v>15000</v>
      </c>
      <c r="E38" s="13">
        <v>3200</v>
      </c>
    </row>
    <row r="39" spans="1:9" x14ac:dyDescent="0.25">
      <c r="D39" s="59">
        <v>1000</v>
      </c>
      <c r="E39" s="14"/>
    </row>
    <row r="40" spans="1:9" x14ac:dyDescent="0.25">
      <c r="D40" s="59">
        <v>1500</v>
      </c>
      <c r="E40" s="14"/>
    </row>
    <row r="41" spans="1:9" x14ac:dyDescent="0.25">
      <c r="D41" s="59"/>
      <c r="E41" s="14"/>
    </row>
    <row r="42" spans="1:9" ht="15.75" thickBot="1" x14ac:dyDescent="0.3">
      <c r="D42" s="29">
        <f>SUM(D38:D41)</f>
        <v>17500</v>
      </c>
      <c r="E42" s="70">
        <f>SUM(E38:E41)</f>
        <v>3200</v>
      </c>
    </row>
    <row r="43" spans="1:9" ht="15.75" thickTop="1" x14ac:dyDescent="0.25">
      <c r="D43" s="59">
        <f>+D42-E42</f>
        <v>14300</v>
      </c>
    </row>
  </sheetData>
  <mergeCells count="6">
    <mergeCell ref="H29:I29"/>
    <mergeCell ref="D37:E37"/>
    <mergeCell ref="A27:B27"/>
    <mergeCell ref="A26:B26"/>
    <mergeCell ref="A1:C1"/>
    <mergeCell ref="D29:E2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CD97C-124C-44F5-95D9-C579C15635BE}">
  <dimension ref="A1:Q21"/>
  <sheetViews>
    <sheetView zoomScale="120" zoomScaleNormal="120" workbookViewId="0">
      <selection activeCell="K5" sqref="K5:M6"/>
    </sheetView>
  </sheetViews>
  <sheetFormatPr defaultRowHeight="15" x14ac:dyDescent="0.25"/>
  <cols>
    <col min="1" max="1" width="17.28515625" customWidth="1"/>
    <col min="2" max="2" width="17.85546875" customWidth="1"/>
    <col min="5" max="5" width="15" customWidth="1"/>
    <col min="6" max="6" width="12.140625" customWidth="1"/>
    <col min="11" max="11" width="14.140625" customWidth="1"/>
    <col min="12" max="12" width="16" customWidth="1"/>
    <col min="13" max="13" width="13.140625" bestFit="1" customWidth="1"/>
  </cols>
  <sheetData>
    <row r="1" spans="1:17" x14ac:dyDescent="0.25">
      <c r="A1" t="s">
        <v>219</v>
      </c>
    </row>
    <row r="2" spans="1:17" x14ac:dyDescent="0.25">
      <c r="A2" s="76" t="s">
        <v>51</v>
      </c>
      <c r="B2" s="76"/>
      <c r="E2" s="76" t="s">
        <v>52</v>
      </c>
      <c r="F2" s="76"/>
      <c r="K2" t="s">
        <v>228</v>
      </c>
      <c r="L2" t="s">
        <v>229</v>
      </c>
      <c r="M2" t="s">
        <v>230</v>
      </c>
    </row>
    <row r="3" spans="1:17" x14ac:dyDescent="0.25">
      <c r="A3" s="15">
        <v>10000</v>
      </c>
      <c r="B3" s="13"/>
      <c r="F3" s="16">
        <v>10000</v>
      </c>
      <c r="K3">
        <v>10000</v>
      </c>
      <c r="L3">
        <v>10000</v>
      </c>
      <c r="M3">
        <v>0</v>
      </c>
    </row>
    <row r="4" spans="1:17" x14ac:dyDescent="0.25">
      <c r="B4" s="14"/>
      <c r="F4" s="14"/>
    </row>
    <row r="5" spans="1:17" x14ac:dyDescent="0.25">
      <c r="B5" s="14"/>
      <c r="F5" s="14"/>
      <c r="K5">
        <v>10000</v>
      </c>
      <c r="L5">
        <v>10000</v>
      </c>
      <c r="M5">
        <v>5000</v>
      </c>
    </row>
    <row r="6" spans="1:17" x14ac:dyDescent="0.25">
      <c r="B6" s="14"/>
      <c r="F6" s="14"/>
      <c r="K6">
        <v>5000</v>
      </c>
    </row>
    <row r="8" spans="1:17" x14ac:dyDescent="0.25">
      <c r="A8" t="s">
        <v>53</v>
      </c>
    </row>
    <row r="9" spans="1:17" x14ac:dyDescent="0.25">
      <c r="A9" s="76" t="s">
        <v>54</v>
      </c>
      <c r="B9" s="76"/>
      <c r="E9" s="76" t="s">
        <v>55</v>
      </c>
      <c r="F9" s="76"/>
    </row>
    <row r="10" spans="1:17" x14ac:dyDescent="0.25">
      <c r="A10" s="15">
        <v>50000</v>
      </c>
      <c r="B10" s="13"/>
      <c r="F10" s="16">
        <v>50000</v>
      </c>
    </row>
    <row r="11" spans="1:17" x14ac:dyDescent="0.25">
      <c r="B11" s="14"/>
      <c r="F11" s="14"/>
    </row>
    <row r="12" spans="1:17" x14ac:dyDescent="0.25">
      <c r="B12" s="14"/>
      <c r="F12" s="14"/>
    </row>
    <row r="13" spans="1:17" x14ac:dyDescent="0.25">
      <c r="B13" s="14"/>
      <c r="F13" s="14"/>
    </row>
    <row r="15" spans="1:17" x14ac:dyDescent="0.25">
      <c r="A15" s="67" t="s">
        <v>56</v>
      </c>
      <c r="B15" s="82" t="s">
        <v>58</v>
      </c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</row>
    <row r="16" spans="1:17" x14ac:dyDescent="0.25">
      <c r="A16" s="67" t="s">
        <v>57</v>
      </c>
      <c r="B16" s="82" t="s">
        <v>59</v>
      </c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82"/>
      <c r="N16" s="82"/>
      <c r="O16" s="82"/>
      <c r="P16" s="82"/>
      <c r="Q16" s="82"/>
    </row>
    <row r="17" spans="1:10" x14ac:dyDescent="0.25">
      <c r="A17" s="79" t="s">
        <v>208</v>
      </c>
      <c r="B17" s="79"/>
      <c r="C17" s="79"/>
      <c r="D17" s="79"/>
      <c r="E17" s="79"/>
      <c r="F17" s="79"/>
      <c r="G17" s="79"/>
      <c r="H17" s="79"/>
      <c r="I17" s="79"/>
      <c r="J17" s="79"/>
    </row>
    <row r="18" spans="1:10" x14ac:dyDescent="0.25">
      <c r="A18" s="79" t="s">
        <v>60</v>
      </c>
      <c r="B18" s="79"/>
      <c r="C18" s="79"/>
      <c r="D18" s="79"/>
      <c r="E18" s="79"/>
      <c r="F18" s="79"/>
    </row>
    <row r="19" spans="1:10" x14ac:dyDescent="0.25">
      <c r="B19" s="80" t="s">
        <v>61</v>
      </c>
      <c r="C19" s="80"/>
      <c r="D19" s="80"/>
      <c r="E19" s="80"/>
    </row>
    <row r="20" spans="1:10" x14ac:dyDescent="0.25">
      <c r="C20" s="80" t="s">
        <v>62</v>
      </c>
      <c r="D20" s="80"/>
      <c r="E20" s="80"/>
      <c r="F20" s="80"/>
      <c r="G20" s="80"/>
    </row>
    <row r="21" spans="1:10" x14ac:dyDescent="0.25">
      <c r="A21" s="81" t="s">
        <v>220</v>
      </c>
      <c r="B21" s="81"/>
      <c r="C21" s="81"/>
      <c r="D21" s="81"/>
      <c r="E21" s="81"/>
      <c r="F21" s="81"/>
      <c r="G21" s="81"/>
      <c r="H21" s="81"/>
      <c r="I21" s="81"/>
      <c r="J21" s="81"/>
    </row>
  </sheetData>
  <mergeCells count="11">
    <mergeCell ref="B19:E19"/>
    <mergeCell ref="C20:G20"/>
    <mergeCell ref="A21:J21"/>
    <mergeCell ref="B15:Q15"/>
    <mergeCell ref="B16:Q16"/>
    <mergeCell ref="A2:B2"/>
    <mergeCell ref="E2:F2"/>
    <mergeCell ref="A9:B9"/>
    <mergeCell ref="E9:F9"/>
    <mergeCell ref="A18:F18"/>
    <mergeCell ref="A17:J17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912D1-E1A9-4D92-B481-47AB7A7E926C}">
  <dimension ref="A1:E15"/>
  <sheetViews>
    <sheetView zoomScale="110" zoomScaleNormal="110" workbookViewId="0">
      <selection activeCell="B1" sqref="B1"/>
    </sheetView>
  </sheetViews>
  <sheetFormatPr defaultRowHeight="15" x14ac:dyDescent="0.25"/>
  <cols>
    <col min="1" max="1" width="22.5703125" bestFit="1" customWidth="1"/>
    <col min="2" max="2" width="30.28515625" bestFit="1" customWidth="1"/>
    <col min="3" max="3" width="29.28515625" bestFit="1" customWidth="1"/>
    <col min="4" max="4" width="36.85546875" bestFit="1" customWidth="1"/>
    <col min="5" max="5" width="51.5703125" customWidth="1"/>
  </cols>
  <sheetData>
    <row r="1" spans="1:5" x14ac:dyDescent="0.25">
      <c r="A1" s="69" t="s">
        <v>214</v>
      </c>
      <c r="B1" s="68" t="s">
        <v>63</v>
      </c>
      <c r="C1" s="20" t="s">
        <v>70</v>
      </c>
      <c r="D1" s="21" t="s">
        <v>73</v>
      </c>
      <c r="E1" s="22" t="s">
        <v>76</v>
      </c>
    </row>
    <row r="2" spans="1:5" x14ac:dyDescent="0.25">
      <c r="A2" s="17" t="s">
        <v>64</v>
      </c>
      <c r="B2" s="18" t="s">
        <v>69</v>
      </c>
      <c r="C2" s="17" t="s">
        <v>71</v>
      </c>
      <c r="D2" s="17" t="s">
        <v>74</v>
      </c>
      <c r="E2" s="17" t="s">
        <v>77</v>
      </c>
    </row>
    <row r="3" spans="1:5" s="72" customFormat="1" x14ac:dyDescent="0.25">
      <c r="A3" s="17"/>
      <c r="B3" s="18"/>
      <c r="C3" t="s">
        <v>72</v>
      </c>
      <c r="D3" s="19" t="s">
        <v>75</v>
      </c>
      <c r="E3" s="17" t="s">
        <v>78</v>
      </c>
    </row>
    <row r="4" spans="1:5" s="72" customFormat="1" x14ac:dyDescent="0.25">
      <c r="A4" s="17"/>
      <c r="B4" s="18"/>
      <c r="C4"/>
      <c r="D4"/>
      <c r="E4" t="s">
        <v>79</v>
      </c>
    </row>
    <row r="5" spans="1:5" x14ac:dyDescent="0.25">
      <c r="A5" t="s">
        <v>65</v>
      </c>
    </row>
    <row r="6" spans="1:5" x14ac:dyDescent="0.25">
      <c r="A6" t="s">
        <v>66</v>
      </c>
    </row>
    <row r="7" spans="1:5" x14ac:dyDescent="0.25">
      <c r="A7" t="s">
        <v>67</v>
      </c>
    </row>
    <row r="8" spans="1:5" x14ac:dyDescent="0.25">
      <c r="A8" t="s">
        <v>68</v>
      </c>
    </row>
    <row r="9" spans="1:5" x14ac:dyDescent="0.25">
      <c r="B9" s="51" t="str">
        <f>+C9</f>
        <v>ΑΠΟΤΕΛΟΥΝ ΑΘΡΟΙΣΕΙΣ</v>
      </c>
      <c r="C9" s="53" t="str">
        <f>+D9</f>
        <v>ΑΠΟΤΕΛΟΥΝ ΑΘΡΟΙΣΕΙΣ</v>
      </c>
      <c r="D9" s="35" t="s">
        <v>84</v>
      </c>
      <c r="E9" s="52" t="s">
        <v>82</v>
      </c>
    </row>
    <row r="10" spans="1:5" x14ac:dyDescent="0.25">
      <c r="B10" s="51" t="str">
        <f>+C10</f>
        <v>ΤΩΝ</v>
      </c>
      <c r="C10" s="53" t="str">
        <f>+D10</f>
        <v>ΤΩΝ</v>
      </c>
      <c r="D10" s="35" t="s">
        <v>85</v>
      </c>
      <c r="E10" s="52" t="s">
        <v>80</v>
      </c>
    </row>
    <row r="11" spans="1:5" x14ac:dyDescent="0.25">
      <c r="B11" s="20" t="str">
        <f>+C1</f>
        <v>ΑΝΑΛΥΤΙΚΟΙ ΛΟΓΑΡΙΑΣΜΟΙ</v>
      </c>
      <c r="C11" s="21" t="str">
        <f>+D1</f>
        <v>ΠΙΟ ΑΝΑΛΥΤΙΚΟΙ ΛΟΓΑΡΙΑΣΜΟΙ</v>
      </c>
      <c r="D11" s="22" t="str">
        <f>+E1</f>
        <v>ΑΚΟΜΑ ΠΙΟ ΑΝΑΛΥΤΙΚΟΙ ΛΟΓΑΡΙΑΣΜΟΙ</v>
      </c>
      <c r="E11" s="52" t="s">
        <v>86</v>
      </c>
    </row>
    <row r="12" spans="1:5" x14ac:dyDescent="0.25">
      <c r="E12" s="71" t="s">
        <v>81</v>
      </c>
    </row>
    <row r="13" spans="1:5" x14ac:dyDescent="0.25">
      <c r="E13" s="52" t="s">
        <v>83</v>
      </c>
    </row>
    <row r="15" spans="1:5" s="65" customFormat="1" x14ac:dyDescent="0.25">
      <c r="A15" s="65" t="s">
        <v>209</v>
      </c>
      <c r="B15" s="65" t="s">
        <v>210</v>
      </c>
      <c r="C15" s="65" t="s">
        <v>211</v>
      </c>
      <c r="D15" s="65" t="s">
        <v>212</v>
      </c>
      <c r="E15" s="65" t="s">
        <v>213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E8388-F316-4DB8-894F-FA54C06DAF5E}">
  <dimension ref="A1:H37"/>
  <sheetViews>
    <sheetView tabSelected="1" topLeftCell="A13" zoomScale="110" zoomScaleNormal="110" workbookViewId="0">
      <selection activeCell="G28" sqref="G28"/>
    </sheetView>
  </sheetViews>
  <sheetFormatPr defaultRowHeight="15" x14ac:dyDescent="0.25"/>
  <cols>
    <col min="1" max="1" width="39.42578125" customWidth="1"/>
    <col min="2" max="2" width="49.140625" customWidth="1"/>
    <col min="3" max="3" width="42.7109375" style="5" customWidth="1"/>
    <col min="4" max="4" width="26" customWidth="1"/>
  </cols>
  <sheetData>
    <row r="1" spans="1:8" x14ac:dyDescent="0.25">
      <c r="A1" s="22" t="s">
        <v>87</v>
      </c>
      <c r="B1" s="23" t="s">
        <v>89</v>
      </c>
      <c r="C1" s="23" t="s">
        <v>90</v>
      </c>
    </row>
    <row r="2" spans="1:8" x14ac:dyDescent="0.25">
      <c r="A2" t="s">
        <v>88</v>
      </c>
      <c r="B2" t="s">
        <v>91</v>
      </c>
      <c r="C2" s="5" t="s">
        <v>46</v>
      </c>
    </row>
    <row r="3" spans="1:8" x14ac:dyDescent="0.25">
      <c r="A3" t="s">
        <v>52</v>
      </c>
      <c r="B3" t="s">
        <v>224</v>
      </c>
      <c r="C3" s="5" t="s">
        <v>92</v>
      </c>
    </row>
    <row r="4" spans="1:8" x14ac:dyDescent="0.25">
      <c r="A4" t="s">
        <v>51</v>
      </c>
      <c r="B4" t="s">
        <v>225</v>
      </c>
      <c r="C4" s="5" t="s">
        <v>92</v>
      </c>
    </row>
    <row r="5" spans="1:8" x14ac:dyDescent="0.25">
      <c r="A5" t="s">
        <v>93</v>
      </c>
      <c r="B5" t="s">
        <v>91</v>
      </c>
      <c r="C5" s="5" t="s">
        <v>46</v>
      </c>
    </row>
    <row r="6" spans="1:8" x14ac:dyDescent="0.25">
      <c r="A6" t="s">
        <v>69</v>
      </c>
      <c r="B6" t="s">
        <v>221</v>
      </c>
      <c r="C6" s="5" t="s">
        <v>92</v>
      </c>
    </row>
    <row r="7" spans="1:8" x14ac:dyDescent="0.25">
      <c r="A7" t="s">
        <v>94</v>
      </c>
      <c r="B7" t="s">
        <v>127</v>
      </c>
      <c r="C7" s="5" t="s">
        <v>46</v>
      </c>
    </row>
    <row r="8" spans="1:8" x14ac:dyDescent="0.25">
      <c r="A8" t="s">
        <v>95</v>
      </c>
      <c r="B8" t="s">
        <v>221</v>
      </c>
      <c r="C8" s="5" t="s">
        <v>92</v>
      </c>
    </row>
    <row r="9" spans="1:8" x14ac:dyDescent="0.25">
      <c r="A9" t="s">
        <v>5</v>
      </c>
      <c r="B9" t="s">
        <v>96</v>
      </c>
      <c r="C9" s="5" t="s">
        <v>92</v>
      </c>
    </row>
    <row r="10" spans="1:8" x14ac:dyDescent="0.25">
      <c r="A10" t="s">
        <v>97</v>
      </c>
      <c r="B10" t="s">
        <v>91</v>
      </c>
      <c r="C10" s="5" t="s">
        <v>46</v>
      </c>
    </row>
    <row r="11" spans="1:8" x14ac:dyDescent="0.25">
      <c r="A11" t="s">
        <v>98</v>
      </c>
      <c r="B11" t="s">
        <v>127</v>
      </c>
      <c r="C11" s="5" t="s">
        <v>46</v>
      </c>
    </row>
    <row r="12" spans="1:8" x14ac:dyDescent="0.25">
      <c r="A12" t="s">
        <v>99</v>
      </c>
      <c r="B12" t="s">
        <v>91</v>
      </c>
      <c r="C12" s="5" t="s">
        <v>46</v>
      </c>
    </row>
    <row r="13" spans="1:8" x14ac:dyDescent="0.25">
      <c r="A13" t="s">
        <v>100</v>
      </c>
      <c r="B13" t="s">
        <v>226</v>
      </c>
      <c r="C13" s="5" t="s">
        <v>92</v>
      </c>
    </row>
    <row r="14" spans="1:8" x14ac:dyDescent="0.25">
      <c r="A14" t="s">
        <v>101</v>
      </c>
      <c r="B14" t="s">
        <v>91</v>
      </c>
      <c r="C14" s="5" t="s">
        <v>46</v>
      </c>
      <c r="E14" s="72"/>
      <c r="F14" s="72"/>
      <c r="G14" s="72"/>
      <c r="H14" s="72"/>
    </row>
    <row r="15" spans="1:8" x14ac:dyDescent="0.25">
      <c r="A15" t="s">
        <v>102</v>
      </c>
      <c r="B15" t="s">
        <v>221</v>
      </c>
      <c r="C15" s="5" t="s">
        <v>92</v>
      </c>
    </row>
    <row r="16" spans="1:8" x14ac:dyDescent="0.25">
      <c r="A16" t="s">
        <v>227</v>
      </c>
      <c r="B16" t="s">
        <v>221</v>
      </c>
      <c r="C16" s="5" t="s">
        <v>92</v>
      </c>
    </row>
    <row r="17" spans="1:4" x14ac:dyDescent="0.25">
      <c r="A17" t="s">
        <v>103</v>
      </c>
      <c r="B17" t="s">
        <v>66</v>
      </c>
      <c r="C17" s="5" t="s">
        <v>46</v>
      </c>
    </row>
    <row r="18" spans="1:4" x14ac:dyDescent="0.25">
      <c r="A18" t="s">
        <v>104</v>
      </c>
      <c r="B18" t="s">
        <v>222</v>
      </c>
      <c r="C18" s="5" t="s">
        <v>92</v>
      </c>
    </row>
    <row r="19" spans="1:4" x14ac:dyDescent="0.25">
      <c r="A19" s="2" t="s">
        <v>105</v>
      </c>
      <c r="B19" s="59" t="s">
        <v>222</v>
      </c>
      <c r="C19" s="60" t="s">
        <v>92</v>
      </c>
    </row>
    <row r="20" spans="1:4" x14ac:dyDescent="0.25">
      <c r="A20" s="2" t="s">
        <v>109</v>
      </c>
      <c r="B20" s="59" t="s">
        <v>222</v>
      </c>
      <c r="C20" s="60" t="s">
        <v>92</v>
      </c>
    </row>
    <row r="21" spans="1:4" x14ac:dyDescent="0.25">
      <c r="A21" s="2" t="s">
        <v>106</v>
      </c>
      <c r="B21" s="59" t="s">
        <v>222</v>
      </c>
      <c r="C21" s="60" t="s">
        <v>92</v>
      </c>
    </row>
    <row r="22" spans="1:4" x14ac:dyDescent="0.25">
      <c r="A22" s="2" t="s">
        <v>107</v>
      </c>
      <c r="B22" s="59" t="s">
        <v>222</v>
      </c>
      <c r="C22" s="60" t="s">
        <v>92</v>
      </c>
    </row>
    <row r="23" spans="1:4" x14ac:dyDescent="0.25">
      <c r="A23" s="85" t="s">
        <v>108</v>
      </c>
      <c r="B23" s="34" t="s">
        <v>222</v>
      </c>
      <c r="C23" s="51" t="s">
        <v>92</v>
      </c>
      <c r="D23" s="34"/>
    </row>
    <row r="24" spans="1:4" x14ac:dyDescent="0.25">
      <c r="A24" s="3" t="s">
        <v>110</v>
      </c>
      <c r="B24" t="s">
        <v>223</v>
      </c>
      <c r="C24" s="5" t="s">
        <v>46</v>
      </c>
    </row>
    <row r="25" spans="1:4" x14ac:dyDescent="0.25">
      <c r="A25" s="3" t="s">
        <v>111</v>
      </c>
      <c r="B25" t="s">
        <v>66</v>
      </c>
      <c r="C25" s="5" t="s">
        <v>46</v>
      </c>
    </row>
    <row r="26" spans="1:4" x14ac:dyDescent="0.25">
      <c r="A26" s="3" t="s">
        <v>112</v>
      </c>
      <c r="B26" t="s">
        <v>96</v>
      </c>
      <c r="C26" s="5" t="s">
        <v>92</v>
      </c>
    </row>
    <row r="27" spans="1:4" x14ac:dyDescent="0.25">
      <c r="A27" s="3" t="s">
        <v>113</v>
      </c>
      <c r="B27" t="s">
        <v>46</v>
      </c>
      <c r="C27" s="5" t="s">
        <v>46</v>
      </c>
      <c r="D27" t="s">
        <v>115</v>
      </c>
    </row>
    <row r="28" spans="1:4" x14ac:dyDescent="0.25">
      <c r="A28" s="3" t="s">
        <v>114</v>
      </c>
      <c r="B28" t="s">
        <v>126</v>
      </c>
      <c r="C28" s="5" t="s">
        <v>92</v>
      </c>
      <c r="D28" t="s">
        <v>116</v>
      </c>
    </row>
    <row r="29" spans="1:4" x14ac:dyDescent="0.25">
      <c r="A29" s="3" t="s">
        <v>117</v>
      </c>
      <c r="B29" t="s">
        <v>96</v>
      </c>
      <c r="C29" s="5" t="s">
        <v>92</v>
      </c>
    </row>
    <row r="30" spans="1:4" x14ac:dyDescent="0.25">
      <c r="A30" s="3" t="s">
        <v>118</v>
      </c>
      <c r="B30" t="s">
        <v>46</v>
      </c>
      <c r="C30" s="5" t="s">
        <v>46</v>
      </c>
      <c r="D30" t="s">
        <v>115</v>
      </c>
    </row>
    <row r="31" spans="1:4" x14ac:dyDescent="0.25">
      <c r="A31" s="3" t="s">
        <v>119</v>
      </c>
      <c r="B31" t="s">
        <v>127</v>
      </c>
      <c r="C31" s="5" t="s">
        <v>46</v>
      </c>
    </row>
    <row r="32" spans="1:4" x14ac:dyDescent="0.25">
      <c r="A32" s="3" t="s">
        <v>120</v>
      </c>
      <c r="B32" t="s">
        <v>96</v>
      </c>
      <c r="C32" s="5" t="s">
        <v>92</v>
      </c>
    </row>
    <row r="33" spans="1:4" x14ac:dyDescent="0.25">
      <c r="A33" s="3" t="s">
        <v>121</v>
      </c>
      <c r="B33" t="s">
        <v>96</v>
      </c>
      <c r="C33" s="5" t="s">
        <v>92</v>
      </c>
    </row>
    <row r="34" spans="1:4" x14ac:dyDescent="0.25">
      <c r="A34" s="3" t="s">
        <v>7</v>
      </c>
      <c r="B34" t="s">
        <v>96</v>
      </c>
      <c r="C34" s="5" t="s">
        <v>92</v>
      </c>
    </row>
    <row r="35" spans="1:4" x14ac:dyDescent="0.25">
      <c r="A35" s="3" t="s">
        <v>123</v>
      </c>
      <c r="B35" t="s">
        <v>46</v>
      </c>
      <c r="C35" s="5" t="s">
        <v>46</v>
      </c>
      <c r="D35" t="s">
        <v>115</v>
      </c>
    </row>
    <row r="36" spans="1:4" x14ac:dyDescent="0.25">
      <c r="A36" s="3" t="s">
        <v>124</v>
      </c>
      <c r="B36" t="s">
        <v>96</v>
      </c>
      <c r="C36" s="5" t="s">
        <v>92</v>
      </c>
      <c r="D36" t="s">
        <v>125</v>
      </c>
    </row>
    <row r="37" spans="1:4" x14ac:dyDescent="0.25">
      <c r="A37" s="3" t="s">
        <v>122</v>
      </c>
      <c r="B37" t="s">
        <v>126</v>
      </c>
      <c r="C37" s="5" t="s">
        <v>92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ΙΣΟΛΟΓΙΣΜΟΣ</vt:lpstr>
      <vt:lpstr>ΚΑΧ</vt:lpstr>
      <vt:lpstr>ΛΟΓΑΡΙΑΣΜΟΣ</vt:lpstr>
      <vt:lpstr>ΛΟΓ.ΓΕΓΟΝΟΤΑ</vt:lpstr>
      <vt:lpstr>ΙΕΡΑΡΧΙΣΗ ΛΟΓΑΡΙΑΣΜΩΝ</vt:lpstr>
      <vt:lpstr>ΑΝΑΓΝΩΡΙΣΗ ΛΟΓΑΡΙΑΣΜΩΝ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Kostas Liapis</dc:creator>
  <cp:lastModifiedBy>Stelios Artsidakis</cp:lastModifiedBy>
  <dcterms:created xsi:type="dcterms:W3CDTF">2020-04-08T05:41:26Z</dcterms:created>
  <dcterms:modified xsi:type="dcterms:W3CDTF">2021-05-21T08:07:30Z</dcterms:modified>
</cp:coreProperties>
</file>