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/>
  <mc:AlternateContent xmlns:mc="http://schemas.openxmlformats.org/markup-compatibility/2006">
    <mc:Choice Requires="x15">
      <x15ac:absPath xmlns:x15ac="http://schemas.microsoft.com/office/spreadsheetml/2010/11/ac" url="/Users/konstantinosliapis/Desktop/ΠΜΣ ΤΟΠΑ/"/>
    </mc:Choice>
  </mc:AlternateContent>
  <xr:revisionPtr revIDLastSave="0" documentId="13_ncr:1_{DADCB3A8-1C7E-704C-8BEC-7EC2AFB0DEE9}" xr6:coauthVersionLast="47" xr6:coauthVersionMax="47" xr10:uidLastSave="{00000000-0000-0000-0000-000000000000}"/>
  <bookViews>
    <workbookView xWindow="0" yWindow="500" windowWidth="16000" windowHeight="10600" activeTab="4" xr2:uid="{00000000-000D-0000-FFFF-FFFF00000000}"/>
  </bookViews>
  <sheets>
    <sheet name="ΑΣΚΗΣΗ 1" sheetId="1" r:id="rId1"/>
    <sheet name="ΑΣΚΗΣΗ 2" sheetId="2" r:id="rId2"/>
    <sheet name="ΑΣΚΗΣΗ 3" sheetId="3" r:id="rId3"/>
    <sheet name="ΑΣΚΗΣΗ 4" sheetId="4" r:id="rId4"/>
    <sheet name="ΑΣΚΗΣΗ 5" sheetId="5" r:id="rId5"/>
    <sheet name="ΑΣΚΗΣΗ 6" sheetId="6" r:id="rId6"/>
    <sheet name="ΑΣΚΗΣΗ 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C31" i="2"/>
  <c r="B64" i="1"/>
  <c r="C35" i="7"/>
  <c r="D23" i="7"/>
  <c r="B39" i="7" s="1"/>
  <c r="C21" i="7"/>
  <c r="B45" i="6"/>
  <c r="B23" i="6"/>
  <c r="B22" i="6"/>
  <c r="B20" i="5"/>
  <c r="B24" i="5" s="1"/>
  <c r="B36" i="5" s="1"/>
  <c r="B30" i="4"/>
  <c r="B29" i="4"/>
  <c r="B28" i="4"/>
  <c r="B26" i="4"/>
  <c r="B25" i="4"/>
  <c r="B27" i="4" s="1"/>
  <c r="B31" i="4" s="1"/>
  <c r="B38" i="4" s="1"/>
  <c r="C24" i="3"/>
  <c r="C18" i="3"/>
  <c r="B29" i="3" s="1"/>
  <c r="C36" i="2"/>
  <c r="C25" i="2"/>
  <c r="C19" i="2"/>
  <c r="B51" i="1"/>
  <c r="B40" i="1"/>
  <c r="B47" i="1" s="1"/>
  <c r="C30" i="1"/>
  <c r="B33" i="1" s="1"/>
  <c r="B60" i="1" s="1"/>
  <c r="B24" i="6" l="1"/>
  <c r="B31" i="6" s="1"/>
  <c r="B52" i="6" s="1"/>
  <c r="B38" i="6"/>
  <c r="B54" i="1"/>
  <c r="B57" i="1" s="1"/>
  <c r="B27" i="7"/>
</calcChain>
</file>

<file path=xl/sharedStrings.xml><?xml version="1.0" encoding="utf-8"?>
<sst xmlns="http://schemas.openxmlformats.org/spreadsheetml/2006/main" count="242" uniqueCount="180">
  <si>
    <t>ΑΣΚΗΣΗ 1</t>
  </si>
  <si>
    <t xml:space="preserve">Η επιχείρηση Α έχει DTE=4. Ο φορολογικός συντελεστής είναι 22%. </t>
  </si>
  <si>
    <t xml:space="preserve">Η διοίκηση της επιχείρησης έχει καταφέρει να συνάψει δάνεια με μέσο κόστος 7%. </t>
  </si>
  <si>
    <t>Εάν η εταιρεία είχε EBIT=20.000.000 και κεφάλαια 20.000.000.</t>
  </si>
  <si>
    <t>Α) ποιο το μέσο κόστος κτήσεις κεφαλαίων της επιχείρησης (WACC)</t>
  </si>
  <si>
    <t>Β) πόσα είναι τα δάνεια της επιχείρησης</t>
  </si>
  <si>
    <t>Γ) εαν η διοίκηση της επιχείρησης μπορεί να ζητήσει μπόνους (Μέθοδος EVA σε ποσό και ποσοστό)</t>
  </si>
  <si>
    <t>ΔΕΔΟΜΕΝΑ</t>
  </si>
  <si>
    <t>DTE</t>
  </si>
  <si>
    <t>TAX</t>
  </si>
  <si>
    <t>Ke</t>
  </si>
  <si>
    <t>TAX DIV</t>
  </si>
  <si>
    <t>Kd</t>
  </si>
  <si>
    <t>EBIT</t>
  </si>
  <si>
    <t>E</t>
  </si>
  <si>
    <t>ΑΠΑΝΤΗΣΕΙΣ</t>
  </si>
  <si>
    <t>Α)</t>
  </si>
  <si>
    <t>WACC=</t>
  </si>
  <si>
    <t>Ke*(E+(D+E))+Kd*(1-TAX)*(D/(E+D))</t>
  </si>
  <si>
    <t>Για (D/(E+D)):</t>
  </si>
  <si>
    <t>D/E=4 =&gt;</t>
  </si>
  <si>
    <t>D=4E</t>
  </si>
  <si>
    <t>Άρα (D/(E+D))=</t>
  </si>
  <si>
    <t>4Ε/(Ε+4Ε)=</t>
  </si>
  <si>
    <t>και E/(E+D)=</t>
  </si>
  <si>
    <t>1-0.8=</t>
  </si>
  <si>
    <t>Β)</t>
  </si>
  <si>
    <t>Απο D/E=</t>
  </si>
  <si>
    <t>D=</t>
  </si>
  <si>
    <t>E*4</t>
  </si>
  <si>
    <t>Γ)</t>
  </si>
  <si>
    <t>Invested Capital(IC)</t>
  </si>
  <si>
    <t xml:space="preserve">IC= </t>
  </si>
  <si>
    <t>E+D</t>
  </si>
  <si>
    <t xml:space="preserve">NOPAT= </t>
  </si>
  <si>
    <t>EBIT*(1-tax)</t>
  </si>
  <si>
    <t>ROIC=</t>
  </si>
  <si>
    <t>NOPAT/IC</t>
  </si>
  <si>
    <t>EVA=</t>
  </si>
  <si>
    <t>ROIC-WACC</t>
  </si>
  <si>
    <t>Κόστος Κεφαλαίων=</t>
  </si>
  <si>
    <t>WACC*IC</t>
  </si>
  <si>
    <t>NOPAT-ΚΟΣΤΟΣ ΚΕΦΑΛΑΙΩΝ</t>
  </si>
  <si>
    <t>ΑΣΚΗΣΗ 2</t>
  </si>
  <si>
    <t>Α) Ποιά τα καθαρά κέρδη της επιχείρησης</t>
  </si>
  <si>
    <t>Β) Ποιά τα ίδια κεφάλαια της επιχείρησης</t>
  </si>
  <si>
    <t xml:space="preserve">Γ) Πόσα τα κέρδη ανά μετοχή και ποιά η εσωτερική τιμή της μετοχής </t>
  </si>
  <si>
    <t>P/E</t>
  </si>
  <si>
    <t>P</t>
  </si>
  <si>
    <t>P/BV</t>
  </si>
  <si>
    <t>Pμτχ.</t>
  </si>
  <si>
    <t>P/E=15 =&gt;</t>
  </si>
  <si>
    <t>15E=P =&gt;</t>
  </si>
  <si>
    <t>E=P/15</t>
  </si>
  <si>
    <t>Άρα</t>
  </si>
  <si>
    <t>E=</t>
  </si>
  <si>
    <t>B)</t>
  </si>
  <si>
    <t>P/BV=2 =&gt;</t>
  </si>
  <si>
    <t>2BV=P=&gt;</t>
  </si>
  <si>
    <t>BV=P/2</t>
  </si>
  <si>
    <t>BV=</t>
  </si>
  <si>
    <t>Ε=</t>
  </si>
  <si>
    <t>ΑΣΚΗΣΗ 3</t>
  </si>
  <si>
    <t>Για μία εταιρεία οι ημέρες ανοιχτής πίστωσης ως προς τους πελάτες είναι 110, ενώ από τους προμηθευτές είναι 90. Ο συντελεστής μικτού κέρδους είναι 30% και οι πωλήσεις της επιχείρησης είναι 1.000.000. </t>
  </si>
  <si>
    <t>Α) Ποιός ο μέσος όρος του κεφαλαίου κίνησης</t>
  </si>
  <si>
    <t>ΗΜΕΡΕΣ ΠΕΛΑΤΩΝ</t>
  </si>
  <si>
    <t>ΗΜΕΡΕΣ ΠΡΟΜΗΘΕΥΤΩΝ</t>
  </si>
  <si>
    <t>PROFIT MARGIN</t>
  </si>
  <si>
    <t>SALES</t>
  </si>
  <si>
    <t>Πελάτες</t>
  </si>
  <si>
    <t>365/(Sales/AR)= Days =&gt;</t>
  </si>
  <si>
    <t xml:space="preserve">    (365*AR)/Sales= Days =&gt;</t>
  </si>
  <si>
    <t>AR= (Days*Sales)/365</t>
  </si>
  <si>
    <t>AR=</t>
  </si>
  <si>
    <t>Προμηθευτές</t>
  </si>
  <si>
    <t xml:space="preserve">365/(Cost of goods sold/AP)= Days =&gt; </t>
  </si>
  <si>
    <t xml:space="preserve">  365/(Sales*(1-Profit Margin)/AP)= Days =&gt; </t>
  </si>
  <si>
    <t>AP= (Days*Sales*(1-Profit Margin))/365</t>
  </si>
  <si>
    <t>AP=</t>
  </si>
  <si>
    <t>Κεφάλαιο Κίνησης=</t>
  </si>
  <si>
    <t>Κυκλοφορούν Ενεργητικό - Βραχυπρόθεσμες Υποχρεώσεις</t>
  </si>
  <si>
    <t>AR-AP</t>
  </si>
  <si>
    <t>ΑΣΚΗΣΗ 4</t>
  </si>
  <si>
    <t>Το EBIT μιας επιχείρησης είναι 1.000.000. Ο φορολογικός συντελεστής είναι 22% και οι αποσβέσεις 200.000. Η επιχείρηση χρειάζεται πρόσθετο κεφάλαιο κίνησης 100.000 και επενδύσεις σε πάγιο εξοπλισμό 300.000. Το WACC=10% και η εταιρεία εμφανίζει ρυθμό μεταβολής ελεύθερων ταμειακών ροών 3% σε ετήσια βάση. </t>
  </si>
  <si>
    <t>Β) Ποιά η αξία αποτίμησης επιχείρησης</t>
  </si>
  <si>
    <t>EBIT=</t>
  </si>
  <si>
    <t>TAX=</t>
  </si>
  <si>
    <t>ΑΠΟΣΒΕΣΕΙΣ=</t>
  </si>
  <si>
    <t>ΑΝΑΓΚΕΣ Κ.Κ=</t>
  </si>
  <si>
    <t>ΑΝΑΓΚΕΣ ΠΑΓΙΩΝ=</t>
  </si>
  <si>
    <t>g=</t>
  </si>
  <si>
    <t>ΕΒΙΤ</t>
  </si>
  <si>
    <t>(TAX)</t>
  </si>
  <si>
    <t>Καθ. EBIT</t>
  </si>
  <si>
    <t>Αποσβέσεις</t>
  </si>
  <si>
    <t>(Ανάγκες Κ.Κ)</t>
  </si>
  <si>
    <t>(Ανάγκες Πάγια)</t>
  </si>
  <si>
    <t>Value=</t>
  </si>
  <si>
    <t>(FCF*(1+g))/(WACC-g)</t>
  </si>
  <si>
    <t>ΑΣΚΗΣΗ 5</t>
  </si>
  <si>
    <t>Eστω η εταιρεία X των χρόνο Y είχε Equity 100.000, Sales 1.500.000, Net Margin 15% και δείκτη DTE=3  </t>
  </si>
  <si>
    <t>Α) Nα υπολογίσετε τους δείκτες ROE και ROA κάνοντας χρήση τη φόρμουλα DuPont</t>
  </si>
  <si>
    <t>Β) Ποιό το σύνολο του ενεργητικού (ASSETS)</t>
  </si>
  <si>
    <t>Γ) Ποιά τα καθαρά κέρδη (NET PROFIT)</t>
  </si>
  <si>
    <t>SALES=</t>
  </si>
  <si>
    <t>NET MARGIN=</t>
  </si>
  <si>
    <t>DTE=</t>
  </si>
  <si>
    <t>ROE=</t>
  </si>
  <si>
    <t>Net Profit/E   =&gt;</t>
  </si>
  <si>
    <t>Net Profit/Sales * Sales/E    =&gt;</t>
  </si>
  <si>
    <t>Net Margin * Sales/E</t>
  </si>
  <si>
    <t xml:space="preserve">Net Profit= </t>
  </si>
  <si>
    <t>ROE*E</t>
  </si>
  <si>
    <t>D/E=3 =&gt;</t>
  </si>
  <si>
    <t>D=3E</t>
  </si>
  <si>
    <t>D+E =&gt;</t>
  </si>
  <si>
    <t>3E+E=</t>
  </si>
  <si>
    <t>4*E=</t>
  </si>
  <si>
    <t>Επομένως</t>
  </si>
  <si>
    <t>ASSETS =</t>
  </si>
  <si>
    <t>ROA=</t>
  </si>
  <si>
    <t>Net Profit/Assets</t>
  </si>
  <si>
    <t>ΑΣΚΗΣΗ 6</t>
  </si>
  <si>
    <t>Οι πωλήσεις μιας επιχείρησης ανέρχονται σε 500.000. Το Gross Profit Margin είναι 25%. Ο μέσος όρος των αποθεμάτων της περασμένης και της τρέχουσας χρήσης είναι 200.000. Ο μέσος όρος των πελατών είναι 300.000 και ο μέσος όρος των προμηθευτών είναι 100.000. Να υπολογίσετε:</t>
  </si>
  <si>
    <t>Α) Κόστος πωληθέντων</t>
  </si>
  <si>
    <t>Β) Mικτό κερδος</t>
  </si>
  <si>
    <t>Γ) Τις ημέρες αποθήκευσης των αποθεμάτων</t>
  </si>
  <si>
    <t>Δ) Πίστωση που παρέχει η επιχείρηση στους πελάτες</t>
  </si>
  <si>
    <t xml:space="preserve">Ε) Πίστωση που παρέχουν οι προμηθευτές στην επιχείρηση </t>
  </si>
  <si>
    <t>GPM</t>
  </si>
  <si>
    <t>Μ.Ο ΑΠΟΘΕΜΑΤΩΝ</t>
  </si>
  <si>
    <t>Μ.Ο ΠΕΛΑΤΩΝ</t>
  </si>
  <si>
    <t>Μ.Ο ΠΡΟΜΗΘΕΥΤΩΝ</t>
  </si>
  <si>
    <t>A)</t>
  </si>
  <si>
    <t>Sales</t>
  </si>
  <si>
    <t>Gross Profit</t>
  </si>
  <si>
    <t>Κόστος Πωληθέντων=</t>
  </si>
  <si>
    <t>Πωλήσεις - Μικτό Κέρδος</t>
  </si>
  <si>
    <t>Ημέρες αποθήκευσης=</t>
  </si>
  <si>
    <t>365/(ΚΠ/Μ.Ο Αποθεμάτων)</t>
  </si>
  <si>
    <t>Ημέρες</t>
  </si>
  <si>
    <t>Δ)</t>
  </si>
  <si>
    <t>Ημέρες Πίστωσης Πελατών=</t>
  </si>
  <si>
    <t>365/(Sales/Μ.Ο Πελατών)</t>
  </si>
  <si>
    <t xml:space="preserve"> </t>
  </si>
  <si>
    <t>Ε)</t>
  </si>
  <si>
    <t>Ημέρες Πίστωσης Προμηθευτών=</t>
  </si>
  <si>
    <t>365/(ΚΠ/Μ.Ο Προμηθευτών)</t>
  </si>
  <si>
    <t>ΑΣΚΗΣΗ 7</t>
  </si>
  <si>
    <t>Η εταιρεία Χ δεν έχει μη παραγωγικά στοιχεία ενεργητικού και παθητικού. Το ενεργητικό της είναι 1.000.000 και το παθητικό της 500.000. Έχει πωλήσεις αξίας 2.000.000 και θέλει να πετύχει αύξηση πωλήσεων κατά 20% για την επόμενη χρονιά. Η μέρισματική πολιτική της εταιρείας είναι να διανύμει τουλάχιστον 40%. Περιθώριο καθαρού κέρδους 15%. </t>
  </si>
  <si>
    <t>Α) Πόσα χρήματα χρειάζεται η εταιρεία για να πετύχει τον στόχο της</t>
  </si>
  <si>
    <t>Β) Με Sales=500.000 και τα υπόλοιπα στοιχεία σταθερά, αν έδινε όλα τα χρήματα σε μέρισμα, ποιό θα ηταν το AFN</t>
  </si>
  <si>
    <t>A (ΕΝΕΡΓΗΤΙΚΟ)=</t>
  </si>
  <si>
    <t>L (ΠΑΘΗΤΙΚΟ)=</t>
  </si>
  <si>
    <t>S (SALES)=</t>
  </si>
  <si>
    <t>Δs=</t>
  </si>
  <si>
    <t>POR=</t>
  </si>
  <si>
    <t>NPM=</t>
  </si>
  <si>
    <t>Πωλήσεις Επόμενης Περιόδου:</t>
  </si>
  <si>
    <t>S1=</t>
  </si>
  <si>
    <t>RETANTION RATIO:</t>
  </si>
  <si>
    <t xml:space="preserve">RR= </t>
  </si>
  <si>
    <t>(1-POR)=</t>
  </si>
  <si>
    <t>AFN=</t>
  </si>
  <si>
    <t>A/S*Δs-L/S*Δs-RR*NPM*S1</t>
  </si>
  <si>
    <t>Η εταιρεία δεν χρειάζεται να δανιστεί για να πετύχει τον στόχο της.</t>
  </si>
  <si>
    <t>Sales=</t>
  </si>
  <si>
    <t>Η εταιρεία πρέπει να δανιστεί 46.000 για να πετύχει τον στόχο της.</t>
  </si>
  <si>
    <t>Α) Ποιό το ύψος των Free cash flows </t>
  </si>
  <si>
    <t>Free Cash Flow</t>
  </si>
  <si>
    <t xml:space="preserve">Οι μέτοχοι της εταιρείας ζητούν απόδοση για τα κεφάλαια τους 25%. Ο φόρος μερισμάτων είναι 5%. </t>
  </si>
  <si>
    <t>Μία εταιρεία είναι  εισηγμένη και έχει δείκτη P/E=15. Η κεφαλαιοποίηση στο χρηματιστήριο είναι 150.000.000 και το (Price/Book Value)=2. Η τιμή της μετοχής είναι 5.</t>
  </si>
  <si>
    <t>Ε=5/15=1/3=0,33</t>
  </si>
  <si>
    <t>Ε/Αρ.μετ</t>
  </si>
  <si>
    <t>Αρ.Μετ=P/Pμετ</t>
  </si>
  <si>
    <t>365/(1.000.000/ΑR)=110</t>
  </si>
  <si>
    <t>Cost of goods sold=sales*(1-PM)=1.000000*(1-30%)=700.000</t>
  </si>
  <si>
    <t>365/700.000/AP</t>
  </si>
  <si>
    <t>15%*1.500.000/100.000</t>
  </si>
  <si>
    <t xml:space="preserve">Assets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</si>
</sst>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#,##0.0"/>
  </numFmts>
  <fonts count="7" x14ac:knownFonts="1">
    <font>
      <sz val="10"/>
      <color rgb="FF000000"/>
      <name val="Arial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999999"/>
        <bgColor rgb="FF999999"/>
      </patternFill>
    </fill>
    <fill>
      <patternFill patternType="solid">
        <fgColor rgb="FFFF9900"/>
        <bgColor rgb="FFFF99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3" fontId="3" fillId="0" borderId="2" xfId="0" applyNumberFormat="1" applyFont="1" applyBorder="1"/>
    <xf numFmtId="9" fontId="3" fillId="0" borderId="2" xfId="0" applyNumberFormat="1" applyFont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4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horizontal="right"/>
    </xf>
    <xf numFmtId="0" fontId="3" fillId="3" borderId="3" xfId="0" applyFont="1" applyFill="1" applyBorder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/>
    <xf numFmtId="3" fontId="3" fillId="3" borderId="3" xfId="0" applyNumberFormat="1" applyFont="1" applyFill="1" applyBorder="1"/>
    <xf numFmtId="3" fontId="3" fillId="3" borderId="4" xfId="0" applyNumberFormat="1" applyFont="1" applyFill="1" applyBorder="1"/>
    <xf numFmtId="3" fontId="3" fillId="3" borderId="5" xfId="0" applyNumberFormat="1" applyFont="1" applyFill="1" applyBorder="1"/>
    <xf numFmtId="3" fontId="3" fillId="0" borderId="6" xfId="0" applyNumberFormat="1" applyFont="1" applyBorder="1"/>
    <xf numFmtId="3" fontId="3" fillId="0" borderId="7" xfId="0" applyNumberFormat="1" applyFont="1" applyBorder="1"/>
    <xf numFmtId="0" fontId="3" fillId="0" borderId="6" xfId="0" applyFont="1" applyBorder="1"/>
    <xf numFmtId="3" fontId="3" fillId="0" borderId="9" xfId="0" applyNumberFormat="1" applyFont="1" applyBorder="1" applyAlignment="1">
      <alignment horizontal="left"/>
    </xf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8" xfId="0" applyNumberFormat="1" applyFont="1" applyBorder="1"/>
    <xf numFmtId="4" fontId="3" fillId="0" borderId="0" xfId="0" applyNumberFormat="1" applyFont="1"/>
    <xf numFmtId="165" fontId="3" fillId="0" borderId="0" xfId="0" applyNumberFormat="1" applyFont="1"/>
    <xf numFmtId="165" fontId="3" fillId="0" borderId="9" xfId="0" applyNumberFormat="1" applyFont="1" applyBorder="1" applyAlignment="1">
      <alignment horizontal="left"/>
    </xf>
    <xf numFmtId="3" fontId="2" fillId="0" borderId="0" xfId="0" applyNumberFormat="1" applyFont="1" applyAlignment="1">
      <alignment vertical="top" wrapText="1"/>
    </xf>
    <xf numFmtId="3" fontId="3" fillId="0" borderId="6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3" fontId="3" fillId="0" borderId="3" xfId="0" applyNumberFormat="1" applyFont="1" applyBorder="1"/>
    <xf numFmtId="9" fontId="3" fillId="0" borderId="5" xfId="0" applyNumberFormat="1" applyFont="1" applyBorder="1"/>
    <xf numFmtId="3" fontId="3" fillId="0" borderId="9" xfId="0" applyNumberFormat="1" applyFont="1" applyBorder="1" applyAlignment="1">
      <alignment horizontal="right"/>
    </xf>
    <xf numFmtId="3" fontId="3" fillId="0" borderId="11" xfId="0" applyNumberFormat="1" applyFont="1" applyBorder="1"/>
    <xf numFmtId="9" fontId="3" fillId="0" borderId="0" xfId="0" applyNumberFormat="1" applyFont="1" applyAlignment="1">
      <alignment horizontal="left"/>
    </xf>
    <xf numFmtId="3" fontId="3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9" fontId="3" fillId="0" borderId="9" xfId="0" applyNumberFormat="1" applyFont="1" applyBorder="1"/>
    <xf numFmtId="3" fontId="3" fillId="0" borderId="0" xfId="0" applyNumberFormat="1" applyFont="1" applyAlignment="1">
      <alignment horizontal="right"/>
    </xf>
    <xf numFmtId="0" fontId="3" fillId="4" borderId="0" xfId="0" applyFont="1" applyFill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4" fillId="0" borderId="2" xfId="0" applyFont="1" applyBorder="1"/>
    <xf numFmtId="0" fontId="1" fillId="2" borderId="0" xfId="0" applyFont="1" applyFill="1"/>
    <xf numFmtId="3" fontId="3" fillId="4" borderId="0" xfId="0" applyNumberFormat="1" applyFont="1" applyFill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0" borderId="0" xfId="0" applyNumberFormat="1" applyFont="1"/>
    <xf numFmtId="3" fontId="2" fillId="0" borderId="0" xfId="0" applyNumberFormat="1" applyFont="1" applyAlignment="1">
      <alignment horizontal="left" vertical="top" wrapText="1"/>
    </xf>
    <xf numFmtId="3" fontId="5" fillId="2" borderId="0" xfId="0" applyNumberFormat="1" applyFont="1" applyFill="1"/>
    <xf numFmtId="3" fontId="3" fillId="3" borderId="3" xfId="0" applyNumberFormat="1" applyFont="1" applyFill="1" applyBorder="1"/>
    <xf numFmtId="0" fontId="4" fillId="0" borderId="4" xfId="0" applyFont="1" applyBorder="1"/>
    <xf numFmtId="0" fontId="2" fillId="0" borderId="0" xfId="0" quotePrefix="1" applyFont="1" applyAlignment="1">
      <alignment horizontal="left" vertical="top" wrapText="1"/>
    </xf>
    <xf numFmtId="43" fontId="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6"/>
  <sheetViews>
    <sheetView topLeftCell="A49" workbookViewId="0">
      <selection activeCell="B65" sqref="B65"/>
    </sheetView>
  </sheetViews>
  <sheetFormatPr baseColWidth="10" defaultColWidth="12.6640625" defaultRowHeight="15.75" customHeight="1" x14ac:dyDescent="0.2"/>
  <cols>
    <col min="1" max="1" width="84.83203125" style="1" bestFit="1" customWidth="1"/>
    <col min="2" max="2" width="35.33203125" style="1" bestFit="1" customWidth="1"/>
    <col min="3" max="3" width="6" style="1" bestFit="1" customWidth="1"/>
    <col min="4" max="16384" width="12.6640625" style="1"/>
  </cols>
  <sheetData>
    <row r="1" spans="1:26" ht="16" x14ac:dyDescent="0.2">
      <c r="A1" s="53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" x14ac:dyDescent="0.2">
      <c r="A3" s="2" t="s">
        <v>170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" x14ac:dyDescent="0.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" x14ac:dyDescent="0.2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" x14ac:dyDescent="0.2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" x14ac:dyDescent="0.2">
      <c r="A7" s="1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x14ac:dyDescent="0.2">
      <c r="A8" s="1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" x14ac:dyDescent="0.2">
      <c r="A10" s="51" t="s">
        <v>7</v>
      </c>
      <c r="B10" s="5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" x14ac:dyDescent="0.2">
      <c r="A11" s="3" t="s">
        <v>8</v>
      </c>
      <c r="B11" s="4">
        <v>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" x14ac:dyDescent="0.2">
      <c r="A12" s="3" t="s">
        <v>9</v>
      </c>
      <c r="B12" s="5">
        <v>0.22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" x14ac:dyDescent="0.2">
      <c r="A13" s="3" t="s">
        <v>10</v>
      </c>
      <c r="B13" s="5">
        <v>0.25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" x14ac:dyDescent="0.2">
      <c r="A14" s="3" t="s">
        <v>11</v>
      </c>
      <c r="B14" s="5">
        <v>0.05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" x14ac:dyDescent="0.2">
      <c r="A15" s="3" t="s">
        <v>12</v>
      </c>
      <c r="B15" s="5">
        <v>7.0000000000000007E-2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" x14ac:dyDescent="0.2">
      <c r="A16" s="3" t="s">
        <v>13</v>
      </c>
      <c r="B16" s="4">
        <v>20000000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" x14ac:dyDescent="0.2">
      <c r="A17" s="3" t="s">
        <v>14</v>
      </c>
      <c r="B17" s="4">
        <v>20000000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" x14ac:dyDescent="0.2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" x14ac:dyDescent="0.2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" x14ac:dyDescent="0.2">
      <c r="A20" s="49" t="s">
        <v>15</v>
      </c>
      <c r="B20" s="50"/>
      <c r="C20" s="50"/>
      <c r="D20" s="50"/>
      <c r="E20" s="50"/>
      <c r="F20" s="50"/>
      <c r="G20" s="50"/>
      <c r="H20" s="50"/>
      <c r="I20" s="50"/>
      <c r="J20" s="5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" x14ac:dyDescent="0.2">
      <c r="A22" s="6" t="s">
        <v>16</v>
      </c>
      <c r="B22" s="7"/>
      <c r="C22" s="7"/>
      <c r="D22" s="7"/>
      <c r="E22" s="7"/>
      <c r="F22" s="7"/>
      <c r="G22" s="7"/>
      <c r="H22" s="7"/>
      <c r="I22" s="7"/>
      <c r="J22" s="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" x14ac:dyDescent="0.2">
      <c r="A23" s="9" t="s">
        <v>17</v>
      </c>
      <c r="B23" s="2" t="s">
        <v>18</v>
      </c>
      <c r="C23" s="2"/>
      <c r="D23" s="2"/>
      <c r="E23" s="2"/>
      <c r="G23" s="2"/>
      <c r="H23" s="2"/>
      <c r="I23" s="2"/>
      <c r="J23" s="1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" x14ac:dyDescent="0.2">
      <c r="A24" s="9"/>
      <c r="B24" s="2"/>
      <c r="C24" s="2"/>
      <c r="D24" s="2"/>
      <c r="E24" s="2"/>
      <c r="G24" s="2"/>
      <c r="H24" s="2"/>
      <c r="I24" s="2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" x14ac:dyDescent="0.2">
      <c r="A25" s="9" t="s">
        <v>19</v>
      </c>
      <c r="B25" s="2" t="s">
        <v>20</v>
      </c>
      <c r="C25" s="2" t="s">
        <v>21</v>
      </c>
      <c r="D25" s="2"/>
      <c r="G25" s="2"/>
      <c r="H25" s="2"/>
      <c r="I25" s="2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" x14ac:dyDescent="0.2">
      <c r="A26" s="9"/>
      <c r="B26" s="2"/>
      <c r="C26" s="2"/>
      <c r="D26" s="2"/>
      <c r="G26" s="2"/>
      <c r="H26" s="2"/>
      <c r="I26" s="2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" x14ac:dyDescent="0.2">
      <c r="A27" s="9" t="s">
        <v>22</v>
      </c>
      <c r="B27" s="2" t="s">
        <v>23</v>
      </c>
      <c r="C27" s="11">
        <v>0.8</v>
      </c>
      <c r="G27" s="2"/>
      <c r="H27" s="2"/>
      <c r="I27" s="2"/>
      <c r="J27" s="1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" x14ac:dyDescent="0.2">
      <c r="A28" s="9"/>
      <c r="B28" s="2"/>
      <c r="C28" s="2"/>
      <c r="D28" s="2"/>
      <c r="G28" s="2"/>
      <c r="H28" s="2"/>
      <c r="I28" s="2"/>
      <c r="J28" s="1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" x14ac:dyDescent="0.2">
      <c r="A29" s="9"/>
      <c r="B29" s="2"/>
      <c r="C29" s="2"/>
      <c r="D29" s="11"/>
      <c r="G29" s="2"/>
      <c r="H29" s="2"/>
      <c r="I29" s="2"/>
      <c r="J29" s="1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" x14ac:dyDescent="0.2">
      <c r="A30" s="9" t="s">
        <v>24</v>
      </c>
      <c r="B30" s="2" t="s">
        <v>25</v>
      </c>
      <c r="C30" s="11">
        <f>1-C27</f>
        <v>0.19999999999999996</v>
      </c>
      <c r="G30" s="2"/>
      <c r="H30" s="2"/>
      <c r="I30" s="2"/>
      <c r="J30" s="1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" x14ac:dyDescent="0.2">
      <c r="A31" s="9"/>
      <c r="B31" s="2"/>
      <c r="C31" s="2"/>
      <c r="D31" s="2"/>
      <c r="E31" s="2"/>
      <c r="G31" s="2"/>
      <c r="H31" s="2"/>
      <c r="I31" s="2"/>
      <c r="J31" s="1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" x14ac:dyDescent="0.2">
      <c r="A32" s="9"/>
      <c r="B32" s="2"/>
      <c r="C32" s="2"/>
      <c r="D32" s="2"/>
      <c r="E32" s="2"/>
      <c r="G32" s="2"/>
      <c r="H32" s="2"/>
      <c r="I32" s="2"/>
      <c r="J32" s="1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" x14ac:dyDescent="0.2">
      <c r="A33" s="9" t="s">
        <v>17</v>
      </c>
      <c r="B33" s="12">
        <f>B13*C30+B15*(1-B12)*C27</f>
        <v>9.3679999999999999E-2</v>
      </c>
      <c r="C33" s="2"/>
      <c r="D33" s="2"/>
      <c r="E33" s="2"/>
      <c r="G33" s="2"/>
      <c r="H33" s="2"/>
      <c r="I33" s="2"/>
      <c r="J33" s="1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" x14ac:dyDescent="0.2">
      <c r="A35" s="1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" x14ac:dyDescent="0.2">
      <c r="A36" s="1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" x14ac:dyDescent="0.2">
      <c r="A37" s="17" t="s">
        <v>26</v>
      </c>
      <c r="B37" s="7"/>
      <c r="C37" s="7"/>
      <c r="D37" s="7"/>
      <c r="E37" s="7"/>
      <c r="F37" s="7"/>
      <c r="G37" s="7"/>
      <c r="H37" s="7"/>
      <c r="I37" s="7"/>
      <c r="J37" s="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" x14ac:dyDescent="0.2">
      <c r="A38" s="16" t="s">
        <v>27</v>
      </c>
      <c r="B38" s="11">
        <v>4</v>
      </c>
      <c r="D38" s="2"/>
      <c r="E38" s="2"/>
      <c r="F38" s="2"/>
      <c r="G38" s="2"/>
      <c r="H38" s="2"/>
      <c r="I38" s="2"/>
      <c r="J38" s="1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" x14ac:dyDescent="0.2">
      <c r="A39" s="16" t="s">
        <v>28</v>
      </c>
      <c r="B39" s="2" t="s">
        <v>29</v>
      </c>
      <c r="D39" s="2"/>
      <c r="E39" s="2"/>
      <c r="F39" s="2"/>
      <c r="G39" s="2"/>
      <c r="H39" s="2"/>
      <c r="I39" s="2"/>
      <c r="J39" s="1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" x14ac:dyDescent="0.2">
      <c r="A40" s="16" t="s">
        <v>28</v>
      </c>
      <c r="B40" s="18">
        <f>B17*4</f>
        <v>80000000</v>
      </c>
      <c r="D40" s="2"/>
      <c r="E40" s="2"/>
      <c r="F40" s="2"/>
      <c r="G40" s="2"/>
      <c r="H40" s="2"/>
      <c r="I40" s="2"/>
      <c r="J40" s="1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" x14ac:dyDescent="0.2">
      <c r="A42" s="1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" x14ac:dyDescent="0.2">
      <c r="A43" s="1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" x14ac:dyDescent="0.2">
      <c r="A44" s="17" t="s">
        <v>30</v>
      </c>
      <c r="B44" s="7"/>
      <c r="C44" s="7"/>
      <c r="D44" s="7"/>
      <c r="E44" s="7"/>
      <c r="F44" s="7"/>
      <c r="G44" s="7"/>
      <c r="H44" s="7"/>
      <c r="I44" s="7"/>
      <c r="J44" s="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" x14ac:dyDescent="0.2">
      <c r="A45" s="9" t="s">
        <v>31</v>
      </c>
      <c r="B45" s="2"/>
      <c r="C45" s="2"/>
      <c r="D45" s="2"/>
      <c r="F45" s="2"/>
      <c r="G45" s="2"/>
      <c r="H45" s="2"/>
      <c r="I45" s="2"/>
      <c r="J45" s="10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" x14ac:dyDescent="0.2">
      <c r="A46" s="9" t="s">
        <v>32</v>
      </c>
      <c r="B46" s="2" t="s">
        <v>33</v>
      </c>
      <c r="C46" s="2"/>
      <c r="D46" s="2"/>
      <c r="F46" s="2"/>
      <c r="G46" s="2"/>
      <c r="H46" s="2"/>
      <c r="I46" s="2"/>
      <c r="J46" s="1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" x14ac:dyDescent="0.2">
      <c r="A47" s="9" t="s">
        <v>32</v>
      </c>
      <c r="B47" s="19">
        <f>B17+B40</f>
        <v>100000000</v>
      </c>
      <c r="C47" s="2"/>
      <c r="D47" s="2"/>
      <c r="F47" s="2"/>
      <c r="G47" s="2"/>
      <c r="H47" s="2"/>
      <c r="I47" s="2"/>
      <c r="J47" s="1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" x14ac:dyDescent="0.2">
      <c r="A48" s="9"/>
      <c r="B48" s="2"/>
      <c r="C48" s="2"/>
      <c r="D48" s="2"/>
      <c r="F48" s="2"/>
      <c r="G48" s="2"/>
      <c r="H48" s="2"/>
      <c r="I48" s="2"/>
      <c r="J48" s="1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" x14ac:dyDescent="0.2">
      <c r="A49" s="9"/>
      <c r="B49" s="2"/>
      <c r="C49" s="2"/>
      <c r="D49" s="2"/>
      <c r="F49" s="2"/>
      <c r="G49" s="2"/>
      <c r="H49" s="2"/>
      <c r="I49" s="2"/>
      <c r="J49" s="1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" x14ac:dyDescent="0.2">
      <c r="A50" s="9" t="s">
        <v>34</v>
      </c>
      <c r="B50" s="2" t="s">
        <v>35</v>
      </c>
      <c r="C50" s="2"/>
      <c r="D50" s="2"/>
      <c r="F50" s="2"/>
      <c r="G50" s="2"/>
      <c r="H50" s="2"/>
      <c r="I50" s="2"/>
      <c r="J50" s="10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" x14ac:dyDescent="0.2">
      <c r="A51" s="9" t="s">
        <v>34</v>
      </c>
      <c r="B51" s="19">
        <f>B16*(1-B12)</f>
        <v>15600000</v>
      </c>
      <c r="C51" s="2"/>
      <c r="D51" s="2"/>
      <c r="F51" s="2"/>
      <c r="G51" s="2"/>
      <c r="H51" s="2"/>
      <c r="I51" s="2"/>
      <c r="J51" s="1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" x14ac:dyDescent="0.2">
      <c r="A52" s="9"/>
      <c r="B52" s="2"/>
      <c r="C52" s="2"/>
      <c r="D52" s="2"/>
      <c r="F52" s="2"/>
      <c r="G52" s="2"/>
      <c r="H52" s="2"/>
      <c r="I52" s="2"/>
      <c r="J52" s="10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" x14ac:dyDescent="0.2">
      <c r="A53" s="9" t="s">
        <v>36</v>
      </c>
      <c r="B53" s="2" t="s">
        <v>37</v>
      </c>
      <c r="C53" s="2"/>
      <c r="D53" s="2"/>
      <c r="F53" s="2"/>
      <c r="G53" s="2"/>
      <c r="H53" s="2"/>
      <c r="I53" s="2"/>
      <c r="J53" s="10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" x14ac:dyDescent="0.2">
      <c r="A54" s="9" t="s">
        <v>36</v>
      </c>
      <c r="B54" s="20">
        <f>B51/B47</f>
        <v>0.156</v>
      </c>
      <c r="C54" s="21"/>
      <c r="D54" s="2"/>
      <c r="F54" s="2"/>
      <c r="G54" s="2"/>
      <c r="H54" s="2"/>
      <c r="I54" s="2"/>
      <c r="J54" s="1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" x14ac:dyDescent="0.2">
      <c r="A55" s="9"/>
      <c r="B55" s="2"/>
      <c r="C55" s="2"/>
      <c r="D55" s="2"/>
      <c r="F55" s="2"/>
      <c r="G55" s="2"/>
      <c r="H55" s="2"/>
      <c r="I55" s="2"/>
      <c r="J55" s="1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" x14ac:dyDescent="0.2">
      <c r="A56" s="9" t="s">
        <v>38</v>
      </c>
      <c r="B56" s="2" t="s">
        <v>39</v>
      </c>
      <c r="C56" s="2"/>
      <c r="D56" s="2"/>
      <c r="F56" s="2"/>
      <c r="G56" s="2"/>
      <c r="H56" s="2"/>
      <c r="I56" s="2"/>
      <c r="J56" s="10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" x14ac:dyDescent="0.2">
      <c r="A57" s="9" t="s">
        <v>38</v>
      </c>
      <c r="B57" s="12">
        <f>B54-B33</f>
        <v>6.232E-2</v>
      </c>
      <c r="C57" s="2"/>
      <c r="D57" s="2"/>
      <c r="F57" s="2"/>
      <c r="G57" s="2"/>
      <c r="H57" s="2"/>
      <c r="I57" s="2"/>
      <c r="J57" s="1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" x14ac:dyDescent="0.2">
      <c r="A58" s="9"/>
      <c r="B58" s="2"/>
      <c r="C58" s="2"/>
      <c r="D58" s="2"/>
      <c r="F58" s="2"/>
      <c r="G58" s="2"/>
      <c r="H58" s="2"/>
      <c r="I58" s="2"/>
      <c r="J58" s="1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" x14ac:dyDescent="0.2">
      <c r="A59" s="9" t="s">
        <v>40</v>
      </c>
      <c r="B59" s="2" t="s">
        <v>41</v>
      </c>
      <c r="C59" s="2"/>
      <c r="F59" s="2"/>
      <c r="G59" s="2"/>
      <c r="H59" s="2"/>
      <c r="I59" s="2"/>
      <c r="J59" s="10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" x14ac:dyDescent="0.2">
      <c r="A60" s="9" t="s">
        <v>40</v>
      </c>
      <c r="B60" s="19">
        <f>B33*B47</f>
        <v>9368000</v>
      </c>
      <c r="C60" s="2"/>
      <c r="F60" s="2"/>
      <c r="G60" s="2"/>
      <c r="H60" s="2"/>
      <c r="I60" s="2"/>
      <c r="J60" s="10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" x14ac:dyDescent="0.2">
      <c r="A61" s="9"/>
      <c r="B61" s="2"/>
      <c r="C61" s="2"/>
      <c r="D61" s="2"/>
      <c r="F61" s="2"/>
      <c r="G61" s="2"/>
      <c r="H61" s="2"/>
      <c r="I61" s="2"/>
      <c r="J61" s="10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" x14ac:dyDescent="0.2">
      <c r="A62" s="9"/>
      <c r="B62" s="2"/>
      <c r="C62" s="2"/>
      <c r="D62" s="2"/>
      <c r="F62" s="2"/>
      <c r="G62" s="2"/>
      <c r="H62" s="2"/>
      <c r="I62" s="2"/>
      <c r="J62" s="10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" x14ac:dyDescent="0.2">
      <c r="A63" s="9" t="s">
        <v>38</v>
      </c>
      <c r="B63" s="2" t="s">
        <v>42</v>
      </c>
      <c r="C63" s="2"/>
      <c r="D63" s="2"/>
      <c r="F63" s="2"/>
      <c r="G63" s="2"/>
      <c r="H63" s="2"/>
      <c r="I63" s="2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" x14ac:dyDescent="0.2">
      <c r="A64" s="9" t="s">
        <v>38</v>
      </c>
      <c r="B64" s="19">
        <f>B51-B60</f>
        <v>6232000</v>
      </c>
      <c r="C64" s="2"/>
      <c r="D64" s="2"/>
      <c r="F64" s="2"/>
      <c r="G64" s="2"/>
      <c r="H64" s="2"/>
      <c r="I64" s="2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" x14ac:dyDescent="0.2">
      <c r="A65" s="22"/>
      <c r="B65" s="14"/>
      <c r="C65" s="14"/>
      <c r="D65" s="14"/>
      <c r="E65" s="14"/>
      <c r="F65" s="14"/>
      <c r="G65" s="14"/>
      <c r="H65" s="14"/>
      <c r="I65" s="14"/>
      <c r="J65" s="1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3">
    <mergeCell ref="A20:J20"/>
    <mergeCell ref="A10:B10"/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5"/>
  <sheetViews>
    <sheetView topLeftCell="A28" zoomScale="130" zoomScaleNormal="130" workbookViewId="0">
      <selection activeCell="D34" sqref="D34"/>
    </sheetView>
  </sheetViews>
  <sheetFormatPr baseColWidth="10" defaultColWidth="12.6640625" defaultRowHeight="15.75" customHeight="1" x14ac:dyDescent="0.2"/>
  <cols>
    <col min="1" max="1" width="8.6640625" style="1" bestFit="1" customWidth="1"/>
    <col min="2" max="2" width="11.1640625" style="1" bestFit="1" customWidth="1"/>
    <col min="3" max="3" width="10.1640625" style="1" bestFit="1" customWidth="1"/>
    <col min="4" max="4" width="15.6640625" style="1" bestFit="1" customWidth="1"/>
    <col min="5" max="16384" width="12.6640625" style="1"/>
  </cols>
  <sheetData>
    <row r="1" spans="1:26" ht="16" x14ac:dyDescent="0.2">
      <c r="A1" s="58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6" customHeight="1" x14ac:dyDescent="0.2">
      <c r="A2" s="57" t="s">
        <v>171</v>
      </c>
      <c r="B2" s="57"/>
      <c r="C2" s="57"/>
      <c r="D2" s="57"/>
      <c r="E2" s="57"/>
      <c r="F2" s="57"/>
      <c r="G2" s="57"/>
      <c r="H2" s="57"/>
      <c r="I2" s="57"/>
      <c r="J2" s="5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6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6" x14ac:dyDescent="0.2">
      <c r="A4" s="56" t="s">
        <v>44</v>
      </c>
      <c r="B4" s="50"/>
      <c r="C4" s="50"/>
      <c r="D4" s="50"/>
      <c r="E4" s="50"/>
      <c r="F4" s="50"/>
      <c r="G4" s="50"/>
      <c r="H4" s="50"/>
      <c r="I4" s="50"/>
      <c r="J4" s="50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6" x14ac:dyDescent="0.2">
      <c r="A5" s="56" t="s">
        <v>45</v>
      </c>
      <c r="B5" s="50"/>
      <c r="C5" s="50"/>
      <c r="D5" s="50"/>
      <c r="E5" s="50"/>
      <c r="F5" s="50"/>
      <c r="G5" s="50"/>
      <c r="H5" s="50"/>
      <c r="I5" s="50"/>
      <c r="J5" s="50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6" x14ac:dyDescent="0.2">
      <c r="A6" s="56" t="s">
        <v>46</v>
      </c>
      <c r="B6" s="50"/>
      <c r="C6" s="50"/>
      <c r="D6" s="50"/>
      <c r="E6" s="50"/>
      <c r="F6" s="50"/>
      <c r="G6" s="50"/>
      <c r="H6" s="50"/>
      <c r="I6" s="50"/>
      <c r="J6" s="50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6" x14ac:dyDescent="0.2">
      <c r="A8" s="55" t="s">
        <v>7</v>
      </c>
      <c r="B8" s="5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6" x14ac:dyDescent="0.2">
      <c r="A9" s="23" t="s">
        <v>47</v>
      </c>
      <c r="B9" s="4">
        <v>15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6" x14ac:dyDescent="0.2">
      <c r="A10" s="23" t="s">
        <v>48</v>
      </c>
      <c r="B10" s="4">
        <v>150000000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6" x14ac:dyDescent="0.2">
      <c r="A11" s="23" t="s">
        <v>49</v>
      </c>
      <c r="B11" s="4">
        <v>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6" x14ac:dyDescent="0.2">
      <c r="A12" s="23" t="s">
        <v>50</v>
      </c>
      <c r="B12" s="4">
        <v>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6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6" x14ac:dyDescent="0.2">
      <c r="A14" s="54" t="s">
        <v>15</v>
      </c>
      <c r="B14" s="50"/>
      <c r="C14" s="50"/>
      <c r="D14" s="50"/>
      <c r="E14" s="50"/>
      <c r="F14" s="50"/>
      <c r="G14" s="50"/>
      <c r="H14" s="50"/>
      <c r="I14" s="50"/>
      <c r="J14" s="50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6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6" x14ac:dyDescent="0.2">
      <c r="A16" s="24" t="s">
        <v>16</v>
      </c>
      <c r="B16" s="25"/>
      <c r="C16" s="25"/>
      <c r="D16" s="25"/>
      <c r="E16" s="25"/>
      <c r="F16" s="25"/>
      <c r="G16" s="25"/>
      <c r="H16" s="25"/>
      <c r="I16" s="25"/>
      <c r="J16" s="26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6" x14ac:dyDescent="0.2">
      <c r="A17" s="27"/>
      <c r="B17" s="18" t="s">
        <v>51</v>
      </c>
      <c r="C17" s="18" t="s">
        <v>52</v>
      </c>
      <c r="D17" s="2" t="s">
        <v>53</v>
      </c>
      <c r="E17" s="18"/>
      <c r="F17" s="18"/>
      <c r="G17" s="18"/>
      <c r="H17" s="18"/>
      <c r="I17" s="18"/>
      <c r="J17" s="2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6" x14ac:dyDescent="0.2">
      <c r="A18" s="29"/>
      <c r="B18" s="2"/>
      <c r="C18" s="18"/>
      <c r="D18" s="18"/>
      <c r="E18" s="18"/>
      <c r="F18" s="18"/>
      <c r="G18" s="18"/>
      <c r="H18" s="18"/>
      <c r="I18" s="18"/>
      <c r="J18" s="2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6" x14ac:dyDescent="0.2">
      <c r="A19" s="22" t="s">
        <v>54</v>
      </c>
      <c r="B19" s="14" t="s">
        <v>55</v>
      </c>
      <c r="C19" s="30">
        <f>B10/15</f>
        <v>10000000</v>
      </c>
      <c r="D19" s="31"/>
      <c r="E19" s="31"/>
      <c r="F19" s="31"/>
      <c r="G19" s="31"/>
      <c r="H19" s="31"/>
      <c r="I19" s="31"/>
      <c r="J19" s="32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6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6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6" x14ac:dyDescent="0.2">
      <c r="A22" s="24" t="s">
        <v>56</v>
      </c>
      <c r="B22" s="25"/>
      <c r="C22" s="25"/>
      <c r="D22" s="25"/>
      <c r="E22" s="25"/>
      <c r="F22" s="25"/>
      <c r="G22" s="25"/>
      <c r="H22" s="25"/>
      <c r="I22" s="25"/>
      <c r="J22" s="26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6" x14ac:dyDescent="0.2">
      <c r="A23" s="27"/>
      <c r="B23" s="18" t="s">
        <v>57</v>
      </c>
      <c r="C23" s="18" t="s">
        <v>58</v>
      </c>
      <c r="D23" s="18" t="s">
        <v>59</v>
      </c>
      <c r="E23" s="18"/>
      <c r="F23" s="18"/>
      <c r="G23" s="18"/>
      <c r="H23" s="18"/>
      <c r="I23" s="18"/>
      <c r="J23" s="2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6" x14ac:dyDescent="0.2">
      <c r="A24" s="27"/>
      <c r="B24" s="18"/>
      <c r="C24" s="18"/>
      <c r="D24" s="18"/>
      <c r="E24" s="18"/>
      <c r="F24" s="18"/>
      <c r="G24" s="18"/>
      <c r="H24" s="18"/>
      <c r="I24" s="18"/>
      <c r="J24" s="2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6" x14ac:dyDescent="0.2">
      <c r="A25" s="33" t="s">
        <v>54</v>
      </c>
      <c r="B25" s="31" t="s">
        <v>60</v>
      </c>
      <c r="C25" s="30">
        <f>B10/2</f>
        <v>75000000</v>
      </c>
      <c r="D25" s="31"/>
      <c r="E25" s="31"/>
      <c r="F25" s="31"/>
      <c r="G25" s="31"/>
      <c r="H25" s="31"/>
      <c r="I25" s="31"/>
      <c r="J25" s="32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6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6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6" x14ac:dyDescent="0.2">
      <c r="A28" s="24" t="s">
        <v>30</v>
      </c>
      <c r="B28" s="25"/>
      <c r="C28" s="25"/>
      <c r="D28" s="25"/>
      <c r="E28" s="25"/>
      <c r="F28" s="25"/>
      <c r="G28" s="25"/>
      <c r="H28" s="25"/>
      <c r="I28" s="25"/>
      <c r="J28" s="26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6" x14ac:dyDescent="0.2">
      <c r="A29" s="27"/>
      <c r="B29" s="18" t="s">
        <v>51</v>
      </c>
      <c r="C29" s="18" t="s">
        <v>52</v>
      </c>
      <c r="D29" s="2" t="s">
        <v>53</v>
      </c>
      <c r="E29" s="18"/>
      <c r="F29" s="18"/>
      <c r="G29" s="18"/>
      <c r="H29" s="18"/>
      <c r="I29" s="18"/>
      <c r="J29" s="2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6" x14ac:dyDescent="0.2">
      <c r="A30" s="29"/>
      <c r="B30" s="2"/>
      <c r="C30" s="34"/>
      <c r="D30" s="18" t="s">
        <v>172</v>
      </c>
      <c r="E30" s="18"/>
      <c r="F30" s="18"/>
      <c r="G30" s="18"/>
      <c r="H30" s="18"/>
      <c r="I30" s="18"/>
      <c r="J30" s="2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6" x14ac:dyDescent="0.2">
      <c r="A31" s="29" t="s">
        <v>54</v>
      </c>
      <c r="B31" s="2" t="s">
        <v>61</v>
      </c>
      <c r="C31" s="11">
        <f>B12/15</f>
        <v>0.33333333333333331</v>
      </c>
      <c r="D31" s="18"/>
      <c r="E31" s="18"/>
      <c r="F31" s="18"/>
      <c r="G31" s="18"/>
      <c r="H31" s="18"/>
      <c r="I31" s="18"/>
      <c r="J31" s="2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6" x14ac:dyDescent="0.2">
      <c r="A32" s="27"/>
      <c r="B32" s="18"/>
      <c r="C32" s="18"/>
      <c r="D32" s="18"/>
      <c r="E32" s="18"/>
      <c r="F32" s="18"/>
      <c r="G32" s="18"/>
      <c r="H32" s="18"/>
      <c r="I32" s="18"/>
      <c r="J32" s="2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6" x14ac:dyDescent="0.2">
      <c r="A33" s="27" t="s">
        <v>173</v>
      </c>
      <c r="B33" s="62">
        <f>C25/(B10/B12)</f>
        <v>2.5</v>
      </c>
      <c r="C33" s="18"/>
      <c r="D33" s="18" t="s">
        <v>174</v>
      </c>
      <c r="E33" s="18"/>
      <c r="F33" s="18"/>
      <c r="G33" s="18"/>
      <c r="H33" s="18"/>
      <c r="I33" s="18"/>
      <c r="J33" s="2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6" x14ac:dyDescent="0.2">
      <c r="A34" s="27"/>
      <c r="B34" s="18" t="s">
        <v>57</v>
      </c>
      <c r="C34" s="18" t="s">
        <v>58</v>
      </c>
      <c r="D34" s="18" t="s">
        <v>59</v>
      </c>
      <c r="E34" s="18"/>
      <c r="F34" s="18"/>
      <c r="G34" s="18"/>
      <c r="H34" s="18"/>
      <c r="I34" s="18"/>
      <c r="J34" s="2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6" x14ac:dyDescent="0.2">
      <c r="A35" s="29"/>
      <c r="B35" s="18"/>
      <c r="C35" s="35"/>
      <c r="D35" s="18"/>
      <c r="E35" s="18"/>
      <c r="F35" s="18"/>
      <c r="G35" s="18"/>
      <c r="H35" s="18"/>
      <c r="I35" s="18"/>
      <c r="J35" s="2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6" x14ac:dyDescent="0.2">
      <c r="A36" s="22" t="s">
        <v>54</v>
      </c>
      <c r="B36" s="31" t="s">
        <v>60</v>
      </c>
      <c r="C36" s="36">
        <f>B12/2</f>
        <v>2.5</v>
      </c>
      <c r="D36" s="31"/>
      <c r="E36" s="31"/>
      <c r="F36" s="31"/>
      <c r="G36" s="31"/>
      <c r="H36" s="31"/>
      <c r="I36" s="31"/>
      <c r="J36" s="32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6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6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6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6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6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6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6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6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6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6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6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6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6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6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6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6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6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6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6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6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6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6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6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6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6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6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6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6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6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6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6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6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6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6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6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6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6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6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6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6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6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6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6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6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6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6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6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6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6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6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6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6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6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6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6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6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6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6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6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6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6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6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6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6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6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6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6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6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6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6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6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6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6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6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6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6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6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6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6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6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6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6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6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6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6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6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6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6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6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6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6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6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6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6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6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6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6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6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6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6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6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6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6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6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6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6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6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6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6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6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6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6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6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6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6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6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6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6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6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6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6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6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6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6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6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6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6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6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6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6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6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6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6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6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6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6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6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6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6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6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6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6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6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6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6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6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6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6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6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6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6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6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6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6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6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6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6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6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6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6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6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6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6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6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6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6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6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6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6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6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6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6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6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6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6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6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6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6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6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6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6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6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6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6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6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6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6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6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6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6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6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6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6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6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6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6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6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6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6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6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6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6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6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6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6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6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6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6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6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6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6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6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6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6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6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6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6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6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6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6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6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6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6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6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6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6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6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6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6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6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6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6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6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6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6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6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6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6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6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6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6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6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6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6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6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6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6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6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6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6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6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6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6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6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6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6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6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6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6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6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6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6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6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6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6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6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6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6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6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6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6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6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6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6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6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6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6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6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6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6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6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6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6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6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6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6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6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6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6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6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6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6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6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6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6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6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6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6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6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6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6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6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6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6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6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6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6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6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6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6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6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6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6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6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6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6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6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6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6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6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6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6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6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6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6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6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6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6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6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6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6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6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6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6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6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6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6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6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6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6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6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6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6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6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6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6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6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6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6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6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6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6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6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6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6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6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6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6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6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6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6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6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6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6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6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6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6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6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6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6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6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6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6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6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6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6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6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6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6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6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6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6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6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6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6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6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6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6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6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6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6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6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6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6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6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6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6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6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6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6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6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6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6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6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6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6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6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6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6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6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6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6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6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6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6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6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6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6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6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6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6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6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6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6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6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6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6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6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6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6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6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6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6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6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6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6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6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6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6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6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6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6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6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6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6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6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6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6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6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6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6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6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6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6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6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6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6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6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6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6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6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6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6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6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6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6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6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6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6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6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6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6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6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6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6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6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6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6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6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6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6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6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6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6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6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6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6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6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6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6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6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6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6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6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6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6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6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6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6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6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6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6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6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6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6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6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6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6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6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6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6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6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6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6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6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6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6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6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6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6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6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6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6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6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6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6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6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6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6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6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6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6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6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6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6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6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6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6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6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6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6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6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6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6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6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6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6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6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6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6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6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6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6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6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6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6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6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6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6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6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6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6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6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6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6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6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6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6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6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6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6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6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6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6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6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6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6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6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6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6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6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6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6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6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6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6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6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6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6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6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6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6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6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6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6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6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6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6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6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6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6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6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6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6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6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6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6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6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6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6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6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6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6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6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6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6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6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6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6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6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6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6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6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6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6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6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6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6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6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6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6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6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6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6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6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6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6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6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6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6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6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6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6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6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6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6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6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6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6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6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6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6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6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6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6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6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6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6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6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6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6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6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6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6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6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6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6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6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6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6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6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6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6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6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6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6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6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6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6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6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6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6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6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6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6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6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6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6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6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6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6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6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6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6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6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6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6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6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6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6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6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6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6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6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6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6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6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6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6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6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6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6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6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6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6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6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6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6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6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6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6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6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6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6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6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6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6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6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6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6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6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6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6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6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6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6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6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6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6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6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6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6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6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6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6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6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6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6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6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6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6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6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6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6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6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6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6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6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6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6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6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6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6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6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6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6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6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6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6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6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6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6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6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6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6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6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6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6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6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6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6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6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6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6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6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6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6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6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6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6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6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6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6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6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6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6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6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6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6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6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6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6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6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6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6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6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6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6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6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6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6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6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6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6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6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6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6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6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6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6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6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6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6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6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6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6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6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6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6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6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6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6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6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6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6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6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6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6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6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6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6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6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6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6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6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6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6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6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6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6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6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6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6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6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6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6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6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6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6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6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6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6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6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6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6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6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6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6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6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6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6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6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6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6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6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6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6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6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6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6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6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6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6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6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6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6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6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6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6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6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6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6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6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6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6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6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6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6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6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6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6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6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6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6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6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6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6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6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6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6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6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6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6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6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6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6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6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6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6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6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6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6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6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6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6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6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6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6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6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6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6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6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6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6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6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6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6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6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6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6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6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6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6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6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6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6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6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6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6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6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6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6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6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6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6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6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6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6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6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6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 ht="16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 ht="16" x14ac:dyDescent="0.2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 ht="16" x14ac:dyDescent="0.2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spans="1:26" ht="16" x14ac:dyDescent="0.2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</sheetData>
  <mergeCells count="8">
    <mergeCell ref="A14:J14"/>
    <mergeCell ref="A8:B8"/>
    <mergeCell ref="A5:J5"/>
    <mergeCell ref="A2:J3"/>
    <mergeCell ref="A1:J1"/>
    <mergeCell ref="A4:J4"/>
    <mergeCell ref="A6:J6"/>
    <mergeCell ref="A7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V1002"/>
  <sheetViews>
    <sheetView topLeftCell="A21" workbookViewId="0">
      <selection activeCell="C24" sqref="C24"/>
    </sheetView>
  </sheetViews>
  <sheetFormatPr baseColWidth="10" defaultColWidth="12.6640625" defaultRowHeight="15.75" customHeight="1" x14ac:dyDescent="0.2"/>
  <cols>
    <col min="1" max="1" width="25.5" style="1" bestFit="1" customWidth="1"/>
    <col min="2" max="2" width="14.6640625" style="1" customWidth="1"/>
    <col min="3" max="3" width="7.6640625" style="1" bestFit="1" customWidth="1"/>
    <col min="4" max="4" width="12.6640625" style="1"/>
    <col min="5" max="5" width="39.1640625" style="1" bestFit="1" customWidth="1"/>
    <col min="6" max="6" width="12.6640625" style="1"/>
    <col min="7" max="7" width="20" style="1" bestFit="1" customWidth="1"/>
    <col min="8" max="16384" width="12.6640625" style="1"/>
  </cols>
  <sheetData>
    <row r="1" spans="1:22" ht="16" x14ac:dyDescent="0.2">
      <c r="A1" s="58" t="s">
        <v>62</v>
      </c>
      <c r="B1" s="50"/>
      <c r="C1" s="50"/>
      <c r="D1" s="50"/>
      <c r="E1" s="50"/>
      <c r="F1" s="50"/>
      <c r="G1" s="50"/>
      <c r="H1" s="5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6" customHeight="1" x14ac:dyDescent="0.2">
      <c r="A2" s="57" t="s">
        <v>63</v>
      </c>
      <c r="B2" s="57"/>
      <c r="C2" s="57"/>
      <c r="D2" s="57"/>
      <c r="E2" s="57"/>
      <c r="F2" s="57"/>
      <c r="G2" s="57"/>
      <c r="H2" s="5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6" x14ac:dyDescent="0.2">
      <c r="A3" s="57"/>
      <c r="B3" s="57"/>
      <c r="C3" s="57"/>
      <c r="D3" s="57"/>
      <c r="E3" s="57"/>
      <c r="F3" s="57"/>
      <c r="G3" s="57"/>
      <c r="H3" s="5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.5" customHeight="1" x14ac:dyDescent="0.2"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6" x14ac:dyDescent="0.2">
      <c r="A5" s="56" t="s">
        <v>64</v>
      </c>
      <c r="B5" s="50"/>
      <c r="C5" s="50"/>
      <c r="D5" s="50"/>
      <c r="E5" s="50"/>
      <c r="F5" s="50"/>
      <c r="G5" s="50"/>
      <c r="H5" s="50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6" x14ac:dyDescent="0.2">
      <c r="A6" s="55" t="s">
        <v>7</v>
      </c>
      <c r="B6" s="52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6" x14ac:dyDescent="0.2">
      <c r="A7" s="23" t="s">
        <v>65</v>
      </c>
      <c r="B7" s="4">
        <v>110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6" x14ac:dyDescent="0.2">
      <c r="A8" s="23" t="s">
        <v>66</v>
      </c>
      <c r="B8" s="4">
        <v>90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6" x14ac:dyDescent="0.2">
      <c r="A9" s="23" t="s">
        <v>67</v>
      </c>
      <c r="B9" s="5">
        <v>0.3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6" x14ac:dyDescent="0.2">
      <c r="A10" s="23" t="s">
        <v>68</v>
      </c>
      <c r="B10" s="4">
        <v>1000000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6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6" x14ac:dyDescent="0.2">
      <c r="A12" s="54" t="s">
        <v>15</v>
      </c>
      <c r="B12" s="50"/>
      <c r="C12" s="50"/>
      <c r="D12" s="50"/>
      <c r="E12" s="50"/>
      <c r="F12" s="50"/>
      <c r="G12" s="50"/>
      <c r="H12" s="50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6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6" x14ac:dyDescent="0.2">
      <c r="A14" s="59" t="s">
        <v>16</v>
      </c>
      <c r="B14" s="60"/>
      <c r="C14" s="60"/>
      <c r="D14" s="60"/>
      <c r="E14" s="60"/>
      <c r="F14" s="60"/>
      <c r="G14" s="60"/>
      <c r="H14" s="60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6" x14ac:dyDescent="0.2">
      <c r="A15" s="27" t="s">
        <v>69</v>
      </c>
      <c r="B15" s="18"/>
      <c r="C15" s="18"/>
      <c r="D15" s="2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6" x14ac:dyDescent="0.2">
      <c r="A16" s="29"/>
      <c r="B16" s="2" t="s">
        <v>70</v>
      </c>
      <c r="C16" s="18"/>
      <c r="D16" s="18" t="s">
        <v>71</v>
      </c>
      <c r="E16" s="18"/>
      <c r="G16" s="18" t="s">
        <v>72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6" x14ac:dyDescent="0.2">
      <c r="A17" s="29"/>
      <c r="B17" s="2" t="s">
        <v>175</v>
      </c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6" x14ac:dyDescent="0.2">
      <c r="A18" s="29"/>
      <c r="B18" s="18" t="s">
        <v>73</v>
      </c>
      <c r="C18" s="18">
        <f>(B7*B10)/365</f>
        <v>301369.8630136986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6" x14ac:dyDescent="0.2">
      <c r="A19" s="2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6" x14ac:dyDescent="0.2">
      <c r="A20" s="2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6" x14ac:dyDescent="0.2">
      <c r="A21" s="27" t="s">
        <v>74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6" x14ac:dyDescent="0.2">
      <c r="A22" s="27"/>
      <c r="B22" s="18" t="s">
        <v>75</v>
      </c>
      <c r="C22" s="18"/>
      <c r="D22" s="18"/>
      <c r="E22" s="18" t="s">
        <v>76</v>
      </c>
      <c r="G22" s="18" t="s">
        <v>77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6" x14ac:dyDescent="0.2">
      <c r="A23" s="27"/>
      <c r="B23" s="18" t="s">
        <v>177</v>
      </c>
      <c r="C23" s="18"/>
      <c r="D23" s="18"/>
      <c r="E23" s="18" t="s">
        <v>176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6" x14ac:dyDescent="0.2">
      <c r="A24" s="27"/>
      <c r="B24" s="18" t="s">
        <v>78</v>
      </c>
      <c r="C24" s="19">
        <f>(B8*B10*(1-B9))/365</f>
        <v>172602.73972602739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6" x14ac:dyDescent="0.2">
      <c r="A25" s="2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6" x14ac:dyDescent="0.2">
      <c r="A26" s="2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6" x14ac:dyDescent="0.2">
      <c r="A27" s="38" t="s">
        <v>79</v>
      </c>
      <c r="B27" s="18" t="s">
        <v>80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6" x14ac:dyDescent="0.2">
      <c r="A28" s="38" t="s">
        <v>79</v>
      </c>
      <c r="B28" s="18" t="s">
        <v>81</v>
      </c>
      <c r="D28" s="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6" x14ac:dyDescent="0.2">
      <c r="A29" s="38" t="s">
        <v>79</v>
      </c>
      <c r="B29" s="19">
        <f>C18-C24</f>
        <v>128767.12328767122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6" x14ac:dyDescent="0.2">
      <c r="A30" s="33"/>
      <c r="B30" s="31"/>
      <c r="C30" s="31"/>
      <c r="D30" s="31"/>
      <c r="E30" s="31"/>
      <c r="F30" s="31"/>
      <c r="G30" s="31"/>
      <c r="H30" s="3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6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6" x14ac:dyDescent="0.2">
      <c r="A32" s="2"/>
      <c r="B32" s="18"/>
      <c r="C32" s="35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6" x14ac:dyDescent="0.2">
      <c r="A33" s="2"/>
      <c r="B33" s="18"/>
      <c r="C33" s="39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6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6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6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6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6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6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6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6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6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6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6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6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6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6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6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6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6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6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6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6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6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6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6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6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6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6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6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6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6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6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6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6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6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6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6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6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6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6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6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6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6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6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6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6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6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6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6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6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6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6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6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6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6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6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6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6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6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6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6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6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6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6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6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6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6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6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6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6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6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6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6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6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6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6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6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6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6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6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6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6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6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6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6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6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6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6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6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6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6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6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6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6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6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6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6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6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6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6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6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6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6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6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6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6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6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6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6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6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6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6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6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6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6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6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6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6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6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6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6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6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6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6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6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6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6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6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6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6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6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6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6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6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6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6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6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6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6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6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6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6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6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6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6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6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6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6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6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6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6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6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6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6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6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6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6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6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6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6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6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6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6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6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6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6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6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6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6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6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6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6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6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6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6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6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6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6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6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6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6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6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6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6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6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6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6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6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6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6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6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6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6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6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6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6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6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6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6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6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6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6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6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6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6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6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6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6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6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6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6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6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6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6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6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6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6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6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6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6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6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6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6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6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6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6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6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6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6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6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6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6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6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6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6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6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6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6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6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6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6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6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6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6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6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6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6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6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6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6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6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6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6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6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6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6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6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6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6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6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6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6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6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6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6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6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6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6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6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6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6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6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6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6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6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6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6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6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6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6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6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6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6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6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6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6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6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6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6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6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6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6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6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6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6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6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6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6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6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6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6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6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6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6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6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6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6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6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6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6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6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6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6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6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6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6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6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6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6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6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6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6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6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6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6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6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6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6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6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6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6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6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6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6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6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6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6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6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6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6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6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6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6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6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6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6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6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6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6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6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6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6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6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6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6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6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6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6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6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6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6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6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6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6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6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6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6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6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6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6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6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6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6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6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6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6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6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6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6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6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6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6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6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6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6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6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6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6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6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6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6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6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6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6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6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6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6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6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6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6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6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6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6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6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6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6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6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6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6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6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6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6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6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6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6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6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6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6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6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6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6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6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6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6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6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6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6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6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6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6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6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6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6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6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6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6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6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6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6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6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6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6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6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6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6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6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6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6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6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6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6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6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6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6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6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6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6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6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6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6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6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6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6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6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6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6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6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6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6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6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6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6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6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6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6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6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6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6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6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6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6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6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6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6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6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6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6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6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6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6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6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6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6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6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6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6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6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6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6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6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6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6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6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6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6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6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6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6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6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6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6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6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6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6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6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6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6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6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6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6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6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6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6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6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6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6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6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6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6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6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6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6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6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6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6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6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6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6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6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6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6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6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6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6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6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6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6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6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6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6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6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6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6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6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6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6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6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6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6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6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6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6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6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6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6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6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6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6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6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6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6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6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6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6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6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6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6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6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6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6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6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6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6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6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6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6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6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6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6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6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6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6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6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6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6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6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6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6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6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6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6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6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6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6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6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6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6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6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6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6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6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6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6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6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6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6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6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6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6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6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6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6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6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6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6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6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6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6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6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6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6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6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6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6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6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6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6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6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6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6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6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6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6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6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6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6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6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6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6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6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6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6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6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6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6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6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6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6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6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6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6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6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6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6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6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6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6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6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6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6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6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6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6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6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6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6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6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6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6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6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6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6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6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6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6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6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6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6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6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6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6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6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6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6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6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6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6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6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6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6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6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6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6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6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6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6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6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6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6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6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6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6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6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6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6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6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6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6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6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6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6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6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6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6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6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6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6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6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6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6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6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6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6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6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6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6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6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6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6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6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6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6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6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6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6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6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6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6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6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6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6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6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6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6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6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6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6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6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6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6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6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6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6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6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6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6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6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6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6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6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6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6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6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6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6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6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6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6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6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6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6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6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6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6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6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6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6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6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6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6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6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6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6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6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6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6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6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6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6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6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6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6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6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6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6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6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6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6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6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6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6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6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6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6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6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6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6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6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6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6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6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6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6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6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6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6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6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6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6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6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6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6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6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6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6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6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6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6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6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6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6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6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6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6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6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6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6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6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6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6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6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6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6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6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6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6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6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6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6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6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6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6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6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6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6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6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6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6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6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6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6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6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6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6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6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6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6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6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6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6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6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6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6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6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6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6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6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6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6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6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6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6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6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6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6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6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6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6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6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6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6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6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6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6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6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6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6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6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6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6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6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6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6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6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6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6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6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6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6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6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6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6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6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6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6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6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6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6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6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6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6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6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6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6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6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6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6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6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6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6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6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6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6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6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6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6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6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6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6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6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6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6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6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6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6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6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6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6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  <row r="995" spans="1:22" ht="16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</row>
    <row r="996" spans="1:22" ht="16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</row>
    <row r="997" spans="1:22" ht="16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</row>
    <row r="998" spans="1:22" ht="16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</row>
    <row r="999" spans="1:22" ht="16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</row>
    <row r="1000" spans="1:22" ht="16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</row>
    <row r="1001" spans="1:22" ht="16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</row>
    <row r="1002" spans="1:22" ht="16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</row>
  </sheetData>
  <mergeCells count="6">
    <mergeCell ref="A12:H12"/>
    <mergeCell ref="A14:H14"/>
    <mergeCell ref="A1:H1"/>
    <mergeCell ref="A5:H5"/>
    <mergeCell ref="A6:B6"/>
    <mergeCell ref="A2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T1011"/>
  <sheetViews>
    <sheetView topLeftCell="A30" workbookViewId="0">
      <selection activeCell="A11" sqref="A11:D11"/>
    </sheetView>
  </sheetViews>
  <sheetFormatPr baseColWidth="10" defaultColWidth="12.6640625" defaultRowHeight="15.75" customHeight="1" x14ac:dyDescent="0.2"/>
  <cols>
    <col min="1" max="1" width="20" style="1" bestFit="1" customWidth="1"/>
    <col min="2" max="2" width="54.33203125" style="1" customWidth="1"/>
    <col min="3" max="3" width="12.83203125" style="1" customWidth="1"/>
    <col min="4" max="16384" width="12.6640625" style="1"/>
  </cols>
  <sheetData>
    <row r="1" spans="1:20" ht="16" x14ac:dyDescent="0.2">
      <c r="A1" s="58" t="s">
        <v>82</v>
      </c>
      <c r="B1" s="50"/>
      <c r="C1" s="50"/>
      <c r="D1" s="50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6" customHeight="1" x14ac:dyDescent="0.2">
      <c r="A2" s="57" t="s">
        <v>83</v>
      </c>
      <c r="B2" s="57"/>
      <c r="C2" s="57"/>
      <c r="D2" s="5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6" x14ac:dyDescent="0.2">
      <c r="A3" s="57"/>
      <c r="B3" s="57"/>
      <c r="C3" s="57"/>
      <c r="D3" s="5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19.5" customHeight="1" x14ac:dyDescent="0.2">
      <c r="A4" s="57"/>
      <c r="B4" s="57"/>
      <c r="C4" s="57"/>
      <c r="D4" s="5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.5" customHeight="1" x14ac:dyDescent="0.2"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.5" customHeight="1" x14ac:dyDescent="0.2"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.5" customHeight="1" x14ac:dyDescent="0.2"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16" x14ac:dyDescent="0.2">
      <c r="A8" s="56" t="s">
        <v>168</v>
      </c>
      <c r="B8" s="50"/>
      <c r="C8" s="50"/>
      <c r="D8" s="50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6" x14ac:dyDescent="0.2">
      <c r="A9" s="56" t="s">
        <v>84</v>
      </c>
      <c r="B9" s="50"/>
      <c r="C9" s="50"/>
      <c r="D9" s="5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6" x14ac:dyDescent="0.2">
      <c r="A10" s="56"/>
      <c r="B10" s="50"/>
      <c r="C10" s="50"/>
      <c r="D10" s="50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6" x14ac:dyDescent="0.2">
      <c r="A11" s="56"/>
      <c r="B11" s="50"/>
      <c r="C11" s="50"/>
      <c r="D11" s="50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6" x14ac:dyDescent="0.2">
      <c r="A12" s="55" t="s">
        <v>7</v>
      </c>
      <c r="B12" s="5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6" x14ac:dyDescent="0.2">
      <c r="A13" s="23" t="s">
        <v>85</v>
      </c>
      <c r="B13" s="4">
        <v>1000000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16" x14ac:dyDescent="0.2">
      <c r="A14" s="40" t="s">
        <v>86</v>
      </c>
      <c r="B14" s="41">
        <v>0.22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16" x14ac:dyDescent="0.2">
      <c r="A15" s="3" t="s">
        <v>87</v>
      </c>
      <c r="B15" s="4">
        <v>200000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16" x14ac:dyDescent="0.2">
      <c r="A16" s="3" t="s">
        <v>88</v>
      </c>
      <c r="B16" s="4">
        <v>100000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16" x14ac:dyDescent="0.2">
      <c r="A17" s="33" t="s">
        <v>89</v>
      </c>
      <c r="B17" s="32">
        <v>300000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16" x14ac:dyDescent="0.2">
      <c r="A18" s="23" t="s">
        <v>17</v>
      </c>
      <c r="B18" s="5">
        <v>0.1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16" x14ac:dyDescent="0.2">
      <c r="A19" s="23" t="s">
        <v>90</v>
      </c>
      <c r="B19" s="5">
        <v>0.03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16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6" x14ac:dyDescent="0.2">
      <c r="A21" s="54" t="s">
        <v>15</v>
      </c>
      <c r="B21" s="50"/>
      <c r="C21" s="50"/>
      <c r="D21" s="50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16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6" x14ac:dyDescent="0.2">
      <c r="A23" s="24" t="s">
        <v>16</v>
      </c>
      <c r="B23" s="25"/>
      <c r="C23" s="25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6" x14ac:dyDescent="0.2">
      <c r="A24" s="27"/>
      <c r="B24" s="18"/>
      <c r="C24" s="18"/>
      <c r="D24" s="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16" x14ac:dyDescent="0.2">
      <c r="A25" s="29" t="s">
        <v>91</v>
      </c>
      <c r="B25" s="18">
        <f>B13</f>
        <v>1000000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16" x14ac:dyDescent="0.2">
      <c r="A26" s="29" t="s">
        <v>92</v>
      </c>
      <c r="B26" s="42">
        <f>-(B14*B13)</f>
        <v>-220000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6" x14ac:dyDescent="0.2">
      <c r="A27" s="27" t="s">
        <v>93</v>
      </c>
      <c r="B27" s="18">
        <f>B25+B26</f>
        <v>780000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ht="16" x14ac:dyDescent="0.2">
      <c r="A28" s="27" t="s">
        <v>94</v>
      </c>
      <c r="B28" s="18">
        <f>B15</f>
        <v>200000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16" x14ac:dyDescent="0.2">
      <c r="A29" s="27" t="s">
        <v>95</v>
      </c>
      <c r="B29" s="18">
        <f t="shared" ref="B29:B30" si="0">-B16</f>
        <v>-100000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ht="16" x14ac:dyDescent="0.2">
      <c r="A30" s="27" t="s">
        <v>96</v>
      </c>
      <c r="B30" s="31">
        <f t="shared" si="0"/>
        <v>-300000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16" x14ac:dyDescent="0.2">
      <c r="A31" s="27" t="s">
        <v>169</v>
      </c>
      <c r="B31" s="43">
        <f>SUM(B27:B30)</f>
        <v>580000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16" x14ac:dyDescent="0.2">
      <c r="A32" s="33"/>
      <c r="B32" s="31"/>
      <c r="C32" s="30"/>
      <c r="D32" s="3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6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ht="16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16" x14ac:dyDescent="0.2">
      <c r="A35" s="24" t="s">
        <v>56</v>
      </c>
      <c r="B35" s="25"/>
      <c r="C35" s="25"/>
      <c r="D35" s="25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16" x14ac:dyDescent="0.2">
      <c r="A36" s="27"/>
      <c r="B36" s="18"/>
      <c r="C36" s="18"/>
      <c r="D36" s="2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16" x14ac:dyDescent="0.2">
      <c r="A37" s="29" t="s">
        <v>97</v>
      </c>
      <c r="B37" s="2" t="s">
        <v>98</v>
      </c>
      <c r="C37" s="34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ht="16" x14ac:dyDescent="0.2">
      <c r="A38" s="27" t="s">
        <v>97</v>
      </c>
      <c r="B38" s="19">
        <f>(B31*(1+B19))/(B18-B19)</f>
        <v>8534285.7142857127</v>
      </c>
      <c r="C38" s="11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16" x14ac:dyDescent="0.2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16" x14ac:dyDescent="0.2">
      <c r="A40" s="33"/>
      <c r="B40" s="31"/>
      <c r="C40" s="31"/>
      <c r="D40" s="31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16" x14ac:dyDescent="0.2">
      <c r="A41" s="2"/>
      <c r="B41" s="18"/>
      <c r="C41" s="35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16" x14ac:dyDescent="0.2">
      <c r="A42" s="2"/>
      <c r="B42" s="18"/>
      <c r="C42" s="39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16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ht="16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1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1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ht="1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ht="1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16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16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16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ht="16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ht="16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ht="16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ht="16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ht="16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16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ht="16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ht="16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ht="16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ht="16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ht="16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6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ht="16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ht="16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ht="16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ht="16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6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16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1:20" ht="16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16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16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16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1:20" ht="16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16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1:20" ht="16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ht="16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1:20" ht="16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</row>
    <row r="79" spans="1:20" ht="16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pans="1:20" ht="16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spans="1:20" ht="16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1:20" ht="16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</row>
    <row r="83" spans="1:20" ht="16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16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</row>
    <row r="85" spans="1:20" ht="16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1:20" ht="16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1:20" ht="16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16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16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16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1:20" ht="16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1:20" ht="16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1:20" ht="16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1:20" ht="16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</row>
    <row r="95" spans="1:20" ht="16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</row>
    <row r="96" spans="1:20" ht="16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</row>
    <row r="97" spans="1:20" ht="16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ht="16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ht="16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ht="1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16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ht="16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ht="16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ht="16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ht="16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ht="16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ht="16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ht="16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1:20" ht="16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ht="16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ht="16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ht="16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ht="16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ht="16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0" ht="16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1:20" ht="16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1:20" ht="16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1:20" ht="16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ht="16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1:20" ht="16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1:20" ht="16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ht="16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1:20" ht="16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1:20" ht="16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6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6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16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0" ht="16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ht="16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ht="16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ht="16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ht="16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1:20" ht="16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1:20" ht="16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1:20" ht="16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1:20" ht="16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ht="16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ht="16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ht="16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6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6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ht="16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0" ht="16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ht="16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20" ht="16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1:20" ht="16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ht="16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ht="16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ht="16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ht="16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16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ht="16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1:20" ht="16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 ht="16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 ht="16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 ht="16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 ht="16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1:20" ht="16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 ht="16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 ht="16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1:20" ht="16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1:20" ht="16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1:20" ht="16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1:20" ht="16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1:20" ht="16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1:20" ht="16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1:20" ht="16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1:20" ht="16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1:20" ht="16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1:20" ht="16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1:20" ht="16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1:20" ht="16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1:20" ht="16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1:20" ht="16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1:20" ht="16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1:20" ht="16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1:20" ht="16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1:20" ht="16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1:20" ht="16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1:20" ht="16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1:20" ht="16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1:20" ht="16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1:20" ht="16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1:20" ht="16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1:20" ht="16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1:20" ht="16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1:20" ht="16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20" ht="16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1:20" ht="16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1:20" ht="16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1:20" ht="16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1:20" ht="16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1:20" ht="16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1:20" ht="16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1:20" ht="16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1:20" ht="16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1:20" ht="16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ht="16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ht="16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ht="16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16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1:20" ht="16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1:20" ht="16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1:20" ht="16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1:20" ht="16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1:20" ht="16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20" ht="16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20" ht="16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ht="16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ht="16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ht="16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ht="16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ht="16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ht="16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ht="16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ht="16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ht="16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ht="16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ht="16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ht="16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ht="16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ht="16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ht="16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ht="16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ht="16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ht="16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ht="16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ht="16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ht="16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ht="16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ht="16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ht="16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ht="16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ht="16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ht="16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ht="16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ht="16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ht="16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ht="16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ht="16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ht="16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ht="16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ht="16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ht="16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ht="16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ht="16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1:20" ht="16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ht="16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ht="16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ht="16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16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ht="16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ht="16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ht="16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ht="16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ht="16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ht="16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ht="16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1:20" ht="16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1:20" ht="16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ht="16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ht="16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ht="16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ht="16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ht="16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ht="16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1:20" ht="16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1:20" ht="16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1:20" ht="16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ht="16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ht="16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ht="16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1:20" ht="16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ht="16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ht="16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ht="16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ht="16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1:20" ht="16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1:20" ht="16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1:20" ht="16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1" spans="1:20" ht="16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2" spans="1:20" ht="16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</row>
    <row r="283" spans="1:20" ht="16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1:20" ht="16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1:20" ht="16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1:20" ht="16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1:20" ht="16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1:20" ht="16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1:20" ht="16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1:20" ht="16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1" spans="1:20" ht="16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2" spans="1:20" ht="16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</row>
    <row r="293" spans="1:20" ht="16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1:20" ht="16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1:20" ht="16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</row>
    <row r="296" spans="1:20" ht="16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</row>
    <row r="297" spans="1:20" ht="16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ht="16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ht="16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ht="16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  <row r="301" spans="1:20" ht="16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</row>
    <row r="302" spans="1:20" ht="16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</row>
    <row r="303" spans="1:20" ht="16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</row>
    <row r="304" spans="1:20" ht="16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</row>
    <row r="305" spans="1:20" ht="16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</row>
    <row r="306" spans="1:20" ht="16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</row>
    <row r="307" spans="1:20" ht="16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</row>
    <row r="308" spans="1:20" ht="16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</row>
    <row r="309" spans="1:20" ht="16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</row>
    <row r="310" spans="1:20" ht="16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</row>
    <row r="311" spans="1:20" ht="16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</row>
    <row r="312" spans="1:20" ht="16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</row>
    <row r="313" spans="1:20" ht="16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</row>
    <row r="314" spans="1:20" ht="16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</row>
    <row r="315" spans="1:20" ht="16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</row>
    <row r="316" spans="1:20" ht="16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</row>
    <row r="317" spans="1:20" ht="16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</row>
    <row r="318" spans="1:20" ht="16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</row>
    <row r="319" spans="1:20" ht="16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</row>
    <row r="320" spans="1:20" ht="16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</row>
    <row r="321" spans="1:20" ht="16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</row>
    <row r="322" spans="1:20" ht="16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</row>
    <row r="323" spans="1:20" ht="16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</row>
    <row r="324" spans="1:20" ht="16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</row>
    <row r="325" spans="1:20" ht="16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</row>
    <row r="326" spans="1:20" ht="16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</row>
    <row r="327" spans="1:20" ht="16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</row>
    <row r="328" spans="1:20" ht="16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</row>
    <row r="329" spans="1:20" ht="16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</row>
    <row r="330" spans="1:20" ht="16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</row>
    <row r="331" spans="1:20" ht="16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</row>
    <row r="332" spans="1:20" ht="16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</row>
    <row r="333" spans="1:20" ht="16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</row>
    <row r="334" spans="1:20" ht="16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</row>
    <row r="335" spans="1:20" ht="16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</row>
    <row r="336" spans="1:20" ht="16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</row>
    <row r="337" spans="1:20" ht="16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</row>
    <row r="338" spans="1:20" ht="16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</row>
    <row r="339" spans="1:20" ht="16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</row>
    <row r="340" spans="1:20" ht="16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</row>
    <row r="341" spans="1:20" ht="16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</row>
    <row r="342" spans="1:20" ht="16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</row>
    <row r="343" spans="1:20" ht="16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</row>
    <row r="344" spans="1:20" ht="16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</row>
    <row r="345" spans="1:20" ht="16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</row>
    <row r="346" spans="1:20" ht="16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</row>
    <row r="347" spans="1:20" ht="16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</row>
    <row r="348" spans="1:20" ht="16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</row>
    <row r="349" spans="1:20" ht="16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</row>
    <row r="350" spans="1:20" ht="16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</row>
    <row r="351" spans="1:20" ht="16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</row>
    <row r="352" spans="1:20" ht="16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</row>
    <row r="353" spans="1:20" ht="16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</row>
    <row r="354" spans="1:20" ht="16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</row>
    <row r="355" spans="1:20" ht="16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</row>
    <row r="356" spans="1:20" ht="16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</row>
    <row r="357" spans="1:20" ht="16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</row>
    <row r="358" spans="1:20" ht="16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</row>
    <row r="359" spans="1:20" ht="16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</row>
    <row r="360" spans="1:20" ht="16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</row>
    <row r="361" spans="1:20" ht="16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</row>
    <row r="362" spans="1:20" ht="16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</row>
    <row r="363" spans="1:20" ht="16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</row>
    <row r="364" spans="1:20" ht="16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</row>
    <row r="365" spans="1:20" ht="16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</row>
    <row r="366" spans="1:20" ht="16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</row>
    <row r="367" spans="1:20" ht="16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</row>
    <row r="368" spans="1:20" ht="16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</row>
    <row r="369" spans="1:20" ht="16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</row>
    <row r="370" spans="1:20" ht="16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</row>
    <row r="371" spans="1:20" ht="16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</row>
    <row r="372" spans="1:20" ht="16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</row>
    <row r="373" spans="1:20" ht="16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</row>
    <row r="374" spans="1:20" ht="16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</row>
    <row r="375" spans="1:20" ht="16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</row>
    <row r="376" spans="1:20" ht="16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</row>
    <row r="377" spans="1:20" ht="16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</row>
    <row r="378" spans="1:20" ht="16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</row>
    <row r="379" spans="1:20" ht="16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</row>
    <row r="380" spans="1:20" ht="16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</row>
    <row r="381" spans="1:20" ht="16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</row>
    <row r="382" spans="1:20" ht="16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</row>
    <row r="383" spans="1:20" ht="16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</row>
    <row r="384" spans="1:20" ht="16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1:20" ht="16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1:20" ht="16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1:20" ht="16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1:20" ht="16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1:20" ht="16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1:20" ht="16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1:20" ht="16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1:20" ht="16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1:20" ht="16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</row>
    <row r="394" spans="1:20" ht="16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</row>
    <row r="395" spans="1:20" ht="16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</row>
    <row r="396" spans="1:20" ht="16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</row>
    <row r="397" spans="1:20" ht="16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</row>
    <row r="398" spans="1:20" ht="16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</row>
    <row r="399" spans="1:20" ht="16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</row>
    <row r="400" spans="1:20" ht="16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</row>
    <row r="401" spans="1:20" ht="16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</row>
    <row r="402" spans="1:20" ht="16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</row>
    <row r="403" spans="1:20" ht="16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</row>
    <row r="404" spans="1:20" ht="16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</row>
    <row r="405" spans="1:20" ht="16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</row>
    <row r="406" spans="1:20" ht="16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</row>
    <row r="407" spans="1:20" ht="16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</row>
    <row r="408" spans="1:20" ht="16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</row>
    <row r="409" spans="1:20" ht="16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</row>
    <row r="410" spans="1:20" ht="16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</row>
    <row r="411" spans="1:20" ht="16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</row>
    <row r="412" spans="1:20" ht="16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</row>
    <row r="413" spans="1:20" ht="16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</row>
    <row r="414" spans="1:20" ht="16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</row>
    <row r="415" spans="1:20" ht="16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</row>
    <row r="416" spans="1:20" ht="16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</row>
    <row r="417" spans="1:20" ht="16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</row>
    <row r="418" spans="1:20" ht="16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</row>
    <row r="419" spans="1:20" ht="16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</row>
    <row r="420" spans="1:20" ht="16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</row>
    <row r="421" spans="1:20" ht="16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</row>
    <row r="422" spans="1:20" ht="16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</row>
    <row r="423" spans="1:20" ht="16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</row>
    <row r="424" spans="1:20" ht="16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</row>
    <row r="425" spans="1:20" ht="16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</row>
    <row r="426" spans="1:20" ht="16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</row>
    <row r="427" spans="1:20" ht="16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</row>
    <row r="428" spans="1:20" ht="16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</row>
    <row r="429" spans="1:20" ht="16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</row>
    <row r="430" spans="1:20" ht="16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</row>
    <row r="431" spans="1:20" ht="16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</row>
    <row r="432" spans="1:20" ht="16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</row>
    <row r="433" spans="1:20" ht="16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</row>
    <row r="434" spans="1:20" ht="16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</row>
    <row r="435" spans="1:20" ht="16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</row>
    <row r="436" spans="1:20" ht="16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</row>
    <row r="437" spans="1:20" ht="16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</row>
    <row r="438" spans="1:20" ht="16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</row>
    <row r="439" spans="1:20" ht="16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</row>
    <row r="440" spans="1:20" ht="16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</row>
    <row r="441" spans="1:20" ht="16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</row>
    <row r="442" spans="1:20" ht="16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</row>
    <row r="443" spans="1:20" ht="16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</row>
    <row r="444" spans="1:20" ht="16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</row>
    <row r="445" spans="1:20" ht="16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</row>
    <row r="446" spans="1:20" ht="16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</row>
    <row r="447" spans="1:20" ht="16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</row>
    <row r="448" spans="1:20" ht="16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</row>
    <row r="449" spans="1:20" ht="16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</row>
    <row r="450" spans="1:20" ht="16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</row>
    <row r="451" spans="1:20" ht="16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</row>
    <row r="452" spans="1:20" ht="16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</row>
    <row r="453" spans="1:20" ht="16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</row>
    <row r="454" spans="1:20" ht="16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</row>
    <row r="455" spans="1:20" ht="16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</row>
    <row r="456" spans="1:20" ht="16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</row>
    <row r="457" spans="1:20" ht="16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</row>
    <row r="458" spans="1:20" ht="16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</row>
    <row r="459" spans="1:20" ht="16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</row>
    <row r="460" spans="1:20" ht="16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</row>
    <row r="461" spans="1:20" ht="16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</row>
    <row r="462" spans="1:20" ht="16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</row>
    <row r="463" spans="1:20" ht="16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</row>
    <row r="464" spans="1:20" ht="16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</row>
    <row r="465" spans="1:20" ht="16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</row>
    <row r="466" spans="1:20" ht="16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</row>
    <row r="467" spans="1:20" ht="16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</row>
    <row r="468" spans="1:20" ht="16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</row>
    <row r="469" spans="1:20" ht="16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</row>
    <row r="470" spans="1:20" ht="16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</row>
    <row r="471" spans="1:20" ht="16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</row>
    <row r="472" spans="1:20" ht="16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</row>
    <row r="473" spans="1:20" ht="16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</row>
    <row r="474" spans="1:20" ht="16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</row>
    <row r="475" spans="1:20" ht="16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</row>
    <row r="476" spans="1:20" ht="16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</row>
    <row r="477" spans="1:20" ht="16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</row>
    <row r="478" spans="1:20" ht="16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</row>
    <row r="479" spans="1:20" ht="16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</row>
    <row r="480" spans="1:20" ht="16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</row>
    <row r="481" spans="1:20" ht="16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</row>
    <row r="482" spans="1:20" ht="16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</row>
    <row r="483" spans="1:20" ht="16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</row>
    <row r="484" spans="1:20" ht="16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</row>
    <row r="485" spans="1:20" ht="16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</row>
    <row r="486" spans="1:20" ht="16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</row>
    <row r="487" spans="1:20" ht="16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</row>
    <row r="488" spans="1:20" ht="16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</row>
    <row r="489" spans="1:20" ht="16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</row>
    <row r="490" spans="1:20" ht="16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</row>
    <row r="491" spans="1:20" ht="16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</row>
    <row r="492" spans="1:20" ht="16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</row>
    <row r="493" spans="1:20" ht="16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</row>
    <row r="494" spans="1:20" ht="16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</row>
    <row r="495" spans="1:20" ht="16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</row>
    <row r="496" spans="1:20" ht="16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</row>
    <row r="497" spans="1:20" ht="16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</row>
    <row r="498" spans="1:20" ht="16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</row>
    <row r="499" spans="1:20" ht="16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</row>
    <row r="500" spans="1:20" ht="16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</row>
    <row r="501" spans="1:20" ht="16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</row>
    <row r="502" spans="1:20" ht="16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</row>
    <row r="503" spans="1:20" ht="16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</row>
    <row r="504" spans="1:20" ht="16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</row>
    <row r="505" spans="1:20" ht="16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</row>
    <row r="506" spans="1:20" ht="16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</row>
    <row r="507" spans="1:20" ht="16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</row>
    <row r="508" spans="1:20" ht="16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</row>
    <row r="509" spans="1:20" ht="16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</row>
    <row r="510" spans="1:20" ht="16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</row>
    <row r="511" spans="1:20" ht="16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</row>
    <row r="512" spans="1:20" ht="16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</row>
    <row r="513" spans="1:20" ht="16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</row>
    <row r="514" spans="1:20" ht="16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</row>
    <row r="515" spans="1:20" ht="16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</row>
    <row r="516" spans="1:20" ht="16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</row>
    <row r="517" spans="1:20" ht="16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</row>
    <row r="518" spans="1:20" ht="16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</row>
    <row r="519" spans="1:20" ht="16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</row>
    <row r="520" spans="1:20" ht="16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</row>
    <row r="521" spans="1:20" ht="16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</row>
    <row r="522" spans="1:20" ht="16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</row>
    <row r="523" spans="1:20" ht="16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</row>
    <row r="524" spans="1:20" ht="16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</row>
    <row r="525" spans="1:20" ht="16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</row>
    <row r="526" spans="1:20" ht="16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</row>
    <row r="527" spans="1:20" ht="16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</row>
    <row r="528" spans="1:20" ht="16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</row>
    <row r="529" spans="1:20" ht="16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</row>
    <row r="530" spans="1:20" ht="16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</row>
    <row r="531" spans="1:20" ht="16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</row>
    <row r="532" spans="1:20" ht="16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</row>
    <row r="533" spans="1:20" ht="16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</row>
    <row r="534" spans="1:20" ht="16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</row>
    <row r="535" spans="1:20" ht="16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</row>
    <row r="536" spans="1:20" ht="16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</row>
    <row r="537" spans="1:20" ht="16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</row>
    <row r="538" spans="1:20" ht="16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</row>
    <row r="539" spans="1:20" ht="16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</row>
    <row r="540" spans="1:20" ht="16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</row>
    <row r="541" spans="1:20" ht="16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</row>
    <row r="542" spans="1:20" ht="16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</row>
    <row r="543" spans="1:20" ht="16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</row>
    <row r="544" spans="1:20" ht="16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</row>
    <row r="545" spans="1:20" ht="16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</row>
    <row r="546" spans="1:20" ht="16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</row>
    <row r="547" spans="1:20" ht="16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</row>
    <row r="548" spans="1:20" ht="16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</row>
    <row r="549" spans="1:20" ht="16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</row>
    <row r="550" spans="1:20" ht="16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</row>
    <row r="551" spans="1:20" ht="16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</row>
    <row r="552" spans="1:20" ht="16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</row>
    <row r="553" spans="1:20" ht="16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</row>
    <row r="554" spans="1:20" ht="16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</row>
    <row r="555" spans="1:20" ht="16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</row>
    <row r="556" spans="1:20" ht="16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</row>
    <row r="557" spans="1:20" ht="16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</row>
    <row r="558" spans="1:20" ht="16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</row>
    <row r="559" spans="1:20" ht="16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</row>
    <row r="560" spans="1:20" ht="16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</row>
    <row r="561" spans="1:20" ht="16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</row>
    <row r="562" spans="1:20" ht="16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</row>
    <row r="563" spans="1:20" ht="16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</row>
    <row r="564" spans="1:20" ht="16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</row>
    <row r="565" spans="1:20" ht="16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</row>
    <row r="566" spans="1:20" ht="16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</row>
    <row r="567" spans="1:20" ht="16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</row>
    <row r="568" spans="1:20" ht="16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</row>
    <row r="569" spans="1:20" ht="16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</row>
    <row r="570" spans="1:20" ht="16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</row>
    <row r="571" spans="1:20" ht="16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</row>
    <row r="572" spans="1:20" ht="16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</row>
    <row r="573" spans="1:20" ht="16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</row>
    <row r="574" spans="1:20" ht="16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</row>
    <row r="575" spans="1:20" ht="16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</row>
    <row r="576" spans="1:20" ht="16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</row>
    <row r="577" spans="1:20" ht="16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</row>
    <row r="578" spans="1:20" ht="16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</row>
    <row r="579" spans="1:20" ht="16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</row>
    <row r="580" spans="1:20" ht="16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</row>
    <row r="581" spans="1:20" ht="16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</row>
    <row r="582" spans="1:20" ht="16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</row>
    <row r="583" spans="1:20" ht="16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</row>
    <row r="584" spans="1:20" ht="16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</row>
    <row r="585" spans="1:20" ht="16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</row>
    <row r="586" spans="1:20" ht="16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</row>
    <row r="587" spans="1:20" ht="16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</row>
    <row r="588" spans="1:20" ht="16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</row>
    <row r="589" spans="1:20" ht="16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</row>
    <row r="590" spans="1:20" ht="16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</row>
    <row r="591" spans="1:20" ht="16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</row>
    <row r="592" spans="1:20" ht="16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</row>
    <row r="593" spans="1:20" ht="16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</row>
    <row r="594" spans="1:20" ht="16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</row>
    <row r="595" spans="1:20" ht="16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</row>
    <row r="596" spans="1:20" ht="16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</row>
    <row r="597" spans="1:20" ht="16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</row>
    <row r="598" spans="1:20" ht="16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</row>
    <row r="599" spans="1:20" ht="16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</row>
    <row r="600" spans="1:20" ht="16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</row>
    <row r="601" spans="1:20" ht="16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</row>
    <row r="602" spans="1:20" ht="16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</row>
    <row r="603" spans="1:20" ht="16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</row>
    <row r="604" spans="1:20" ht="16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</row>
    <row r="605" spans="1:20" ht="16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</row>
    <row r="606" spans="1:20" ht="16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</row>
    <row r="607" spans="1:20" ht="16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</row>
    <row r="608" spans="1:20" ht="16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</row>
    <row r="609" spans="1:20" ht="16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</row>
    <row r="610" spans="1:20" ht="16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</row>
    <row r="611" spans="1:20" ht="16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</row>
    <row r="612" spans="1:20" ht="16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</row>
    <row r="613" spans="1:20" ht="16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</row>
    <row r="614" spans="1:20" ht="16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</row>
    <row r="615" spans="1:20" ht="16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</row>
    <row r="616" spans="1:20" ht="16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</row>
    <row r="617" spans="1:20" ht="16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</row>
    <row r="618" spans="1:20" ht="16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</row>
    <row r="619" spans="1:20" ht="16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</row>
    <row r="620" spans="1:20" ht="16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</row>
    <row r="621" spans="1:20" ht="16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</row>
    <row r="622" spans="1:20" ht="16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</row>
    <row r="623" spans="1:20" ht="16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</row>
    <row r="624" spans="1:20" ht="16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</row>
    <row r="625" spans="1:20" ht="16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</row>
    <row r="626" spans="1:20" ht="16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</row>
    <row r="627" spans="1:20" ht="16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</row>
    <row r="628" spans="1:20" ht="16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</row>
    <row r="629" spans="1:20" ht="16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</row>
    <row r="630" spans="1:20" ht="16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</row>
    <row r="631" spans="1:20" ht="16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</row>
    <row r="632" spans="1:20" ht="16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</row>
    <row r="633" spans="1:20" ht="16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</row>
    <row r="634" spans="1:20" ht="16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</row>
    <row r="635" spans="1:20" ht="16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</row>
    <row r="636" spans="1:20" ht="16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</row>
    <row r="637" spans="1:20" ht="16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</row>
    <row r="638" spans="1:20" ht="16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</row>
    <row r="639" spans="1:20" ht="16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</row>
    <row r="640" spans="1:20" ht="16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</row>
    <row r="641" spans="1:20" ht="16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</row>
    <row r="642" spans="1:20" ht="16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</row>
    <row r="643" spans="1:20" ht="16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</row>
    <row r="644" spans="1:20" ht="16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</row>
    <row r="645" spans="1:20" ht="16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</row>
    <row r="646" spans="1:20" ht="16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</row>
    <row r="647" spans="1:20" ht="16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</row>
    <row r="648" spans="1:20" ht="16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</row>
    <row r="649" spans="1:20" ht="16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</row>
    <row r="650" spans="1:20" ht="16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</row>
    <row r="651" spans="1:20" ht="16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</row>
    <row r="652" spans="1:20" ht="16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</row>
    <row r="653" spans="1:20" ht="16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</row>
    <row r="654" spans="1:20" ht="16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</row>
    <row r="655" spans="1:20" ht="16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</row>
    <row r="656" spans="1:20" ht="16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</row>
    <row r="657" spans="1:20" ht="16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</row>
    <row r="658" spans="1:20" ht="16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</row>
    <row r="659" spans="1:20" ht="16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</row>
    <row r="660" spans="1:20" ht="16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</row>
    <row r="661" spans="1:20" ht="16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</row>
    <row r="662" spans="1:20" ht="16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</row>
    <row r="663" spans="1:20" ht="16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</row>
    <row r="664" spans="1:20" ht="16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</row>
    <row r="665" spans="1:20" ht="16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</row>
    <row r="666" spans="1:20" ht="16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</row>
    <row r="667" spans="1:20" ht="16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</row>
    <row r="668" spans="1:20" ht="16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</row>
    <row r="669" spans="1:20" ht="16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</row>
    <row r="670" spans="1:20" ht="16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</row>
    <row r="671" spans="1:20" ht="16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</row>
    <row r="672" spans="1:20" ht="16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</row>
    <row r="673" spans="1:20" ht="16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</row>
    <row r="674" spans="1:20" ht="16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</row>
    <row r="675" spans="1:20" ht="16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</row>
    <row r="676" spans="1:20" ht="16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</row>
    <row r="677" spans="1:20" ht="16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</row>
    <row r="678" spans="1:20" ht="16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</row>
    <row r="679" spans="1:20" ht="16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</row>
    <row r="680" spans="1:20" ht="16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</row>
    <row r="681" spans="1:20" ht="16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</row>
    <row r="682" spans="1:20" ht="16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</row>
    <row r="683" spans="1:20" ht="16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</row>
    <row r="684" spans="1:20" ht="16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</row>
    <row r="685" spans="1:20" ht="16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</row>
    <row r="686" spans="1:20" ht="16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</row>
    <row r="687" spans="1:20" ht="16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</row>
    <row r="688" spans="1:20" ht="16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</row>
    <row r="689" spans="1:20" ht="16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</row>
    <row r="690" spans="1:20" ht="16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</row>
    <row r="691" spans="1:20" ht="16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</row>
    <row r="692" spans="1:20" ht="16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</row>
    <row r="693" spans="1:20" ht="16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</row>
    <row r="694" spans="1:20" ht="16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</row>
    <row r="695" spans="1:20" ht="16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</row>
    <row r="696" spans="1:20" ht="16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</row>
    <row r="697" spans="1:20" ht="16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</row>
    <row r="698" spans="1:20" ht="16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</row>
    <row r="699" spans="1:20" ht="16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</row>
    <row r="700" spans="1:20" ht="16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</row>
    <row r="701" spans="1:20" ht="16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</row>
    <row r="702" spans="1:20" ht="16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</row>
    <row r="703" spans="1:20" ht="16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</row>
    <row r="704" spans="1:20" ht="16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</row>
    <row r="705" spans="1:20" ht="16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</row>
    <row r="706" spans="1:20" ht="16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</row>
    <row r="707" spans="1:20" ht="16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</row>
    <row r="708" spans="1:20" ht="16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</row>
    <row r="709" spans="1:20" ht="16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</row>
    <row r="710" spans="1:20" ht="16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</row>
    <row r="711" spans="1:20" ht="16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</row>
    <row r="712" spans="1:20" ht="16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</row>
    <row r="713" spans="1:20" ht="16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</row>
    <row r="714" spans="1:20" ht="16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</row>
    <row r="715" spans="1:20" ht="16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</row>
    <row r="716" spans="1:20" ht="16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</row>
    <row r="717" spans="1:20" ht="16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</row>
    <row r="718" spans="1:20" ht="16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</row>
    <row r="719" spans="1:20" ht="16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</row>
    <row r="720" spans="1:20" ht="16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</row>
    <row r="721" spans="1:20" ht="16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</row>
    <row r="722" spans="1:20" ht="16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</row>
    <row r="723" spans="1:20" ht="16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</row>
    <row r="724" spans="1:20" ht="16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</row>
    <row r="725" spans="1:20" ht="16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</row>
    <row r="726" spans="1:20" ht="16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</row>
    <row r="727" spans="1:20" ht="16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</row>
    <row r="728" spans="1:20" ht="16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</row>
    <row r="729" spans="1:20" ht="16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</row>
    <row r="730" spans="1:20" ht="16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</row>
    <row r="731" spans="1:20" ht="16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</row>
    <row r="732" spans="1:20" ht="16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</row>
    <row r="733" spans="1:20" ht="16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</row>
    <row r="734" spans="1:20" ht="16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</row>
    <row r="735" spans="1:20" ht="16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</row>
    <row r="736" spans="1:20" ht="16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</row>
    <row r="737" spans="1:20" ht="16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</row>
    <row r="738" spans="1:20" ht="16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</row>
    <row r="739" spans="1:20" ht="16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</row>
    <row r="740" spans="1:20" ht="16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</row>
    <row r="741" spans="1:20" ht="16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</row>
    <row r="742" spans="1:20" ht="16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</row>
    <row r="743" spans="1:20" ht="16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</row>
    <row r="744" spans="1:20" ht="16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</row>
    <row r="745" spans="1:20" ht="16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</row>
    <row r="746" spans="1:20" ht="16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</row>
    <row r="747" spans="1:20" ht="16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</row>
    <row r="748" spans="1:20" ht="16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</row>
    <row r="749" spans="1:20" ht="16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</row>
    <row r="750" spans="1:20" ht="16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</row>
    <row r="751" spans="1:20" ht="16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</row>
    <row r="752" spans="1:20" ht="16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</row>
    <row r="753" spans="1:20" ht="16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</row>
    <row r="754" spans="1:20" ht="16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</row>
    <row r="755" spans="1:20" ht="16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</row>
    <row r="756" spans="1:20" ht="16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</row>
    <row r="757" spans="1:20" ht="16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</row>
    <row r="758" spans="1:20" ht="16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</row>
    <row r="759" spans="1:20" ht="16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</row>
    <row r="760" spans="1:20" ht="16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</row>
    <row r="761" spans="1:20" ht="16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</row>
    <row r="762" spans="1:20" ht="16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</row>
    <row r="763" spans="1:20" ht="16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</row>
    <row r="764" spans="1:20" ht="16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</row>
    <row r="765" spans="1:20" ht="16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</row>
    <row r="766" spans="1:20" ht="16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</row>
    <row r="767" spans="1:20" ht="16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</row>
    <row r="768" spans="1:20" ht="16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</row>
    <row r="769" spans="1:20" ht="16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</row>
    <row r="770" spans="1:20" ht="16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</row>
    <row r="771" spans="1:20" ht="16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</row>
    <row r="772" spans="1:20" ht="16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</row>
    <row r="773" spans="1:20" ht="16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</row>
    <row r="774" spans="1:20" ht="16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</row>
    <row r="775" spans="1:20" ht="16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</row>
    <row r="776" spans="1:20" ht="16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</row>
    <row r="777" spans="1:20" ht="16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</row>
    <row r="778" spans="1:20" ht="16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</row>
    <row r="779" spans="1:20" ht="16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</row>
    <row r="780" spans="1:20" ht="16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</row>
    <row r="781" spans="1:20" ht="16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</row>
    <row r="782" spans="1:20" ht="16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</row>
    <row r="783" spans="1:20" ht="16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</row>
    <row r="784" spans="1:20" ht="16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</row>
    <row r="785" spans="1:20" ht="16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</row>
    <row r="786" spans="1:20" ht="16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</row>
    <row r="787" spans="1:20" ht="16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</row>
    <row r="788" spans="1:20" ht="16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</row>
    <row r="789" spans="1:20" ht="16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</row>
    <row r="790" spans="1:20" ht="16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</row>
    <row r="791" spans="1:20" ht="16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</row>
    <row r="792" spans="1:20" ht="16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</row>
    <row r="793" spans="1:20" ht="16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</row>
    <row r="794" spans="1:20" ht="16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</row>
    <row r="795" spans="1:20" ht="16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</row>
    <row r="796" spans="1:20" ht="16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</row>
    <row r="797" spans="1:20" ht="16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</row>
    <row r="798" spans="1:20" ht="16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</row>
    <row r="799" spans="1:20" ht="16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</row>
    <row r="800" spans="1:20" ht="16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</row>
    <row r="801" spans="1:20" ht="16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</row>
    <row r="802" spans="1:20" ht="16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</row>
    <row r="803" spans="1:20" ht="16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</row>
    <row r="804" spans="1:20" ht="16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</row>
    <row r="805" spans="1:20" ht="16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</row>
    <row r="806" spans="1:20" ht="16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</row>
    <row r="807" spans="1:20" ht="16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</row>
    <row r="808" spans="1:20" ht="16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</row>
    <row r="809" spans="1:20" ht="16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</row>
    <row r="810" spans="1:20" ht="16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</row>
    <row r="811" spans="1:20" ht="16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</row>
    <row r="812" spans="1:20" ht="16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</row>
    <row r="813" spans="1:20" ht="16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</row>
    <row r="814" spans="1:20" ht="16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</row>
    <row r="815" spans="1:20" ht="16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</row>
    <row r="816" spans="1:20" ht="16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</row>
    <row r="817" spans="1:20" ht="16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</row>
    <row r="818" spans="1:20" ht="16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</row>
    <row r="819" spans="1:20" ht="16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</row>
    <row r="820" spans="1:20" ht="16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</row>
    <row r="821" spans="1:20" ht="16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</row>
    <row r="822" spans="1:20" ht="16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</row>
    <row r="823" spans="1:20" ht="16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</row>
    <row r="824" spans="1:20" ht="16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</row>
    <row r="825" spans="1:20" ht="16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</row>
    <row r="826" spans="1:20" ht="16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</row>
    <row r="827" spans="1:20" ht="16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</row>
    <row r="828" spans="1:20" ht="16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</row>
    <row r="829" spans="1:20" ht="16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</row>
    <row r="830" spans="1:20" ht="16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</row>
    <row r="831" spans="1:20" ht="16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</row>
    <row r="832" spans="1:20" ht="16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</row>
    <row r="833" spans="1:20" ht="16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</row>
    <row r="834" spans="1:20" ht="16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</row>
    <row r="835" spans="1:20" ht="16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</row>
    <row r="836" spans="1:20" ht="16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</row>
    <row r="837" spans="1:20" ht="16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</row>
    <row r="838" spans="1:20" ht="16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</row>
    <row r="839" spans="1:20" ht="16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</row>
    <row r="840" spans="1:20" ht="16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</row>
    <row r="841" spans="1:20" ht="16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</row>
    <row r="842" spans="1:20" ht="16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</row>
    <row r="843" spans="1:20" ht="16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</row>
    <row r="844" spans="1:20" ht="16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</row>
    <row r="845" spans="1:20" ht="16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</row>
    <row r="846" spans="1:20" ht="16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</row>
    <row r="847" spans="1:20" ht="16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</row>
    <row r="848" spans="1:20" ht="16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</row>
    <row r="849" spans="1:20" ht="16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</row>
    <row r="850" spans="1:20" ht="16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</row>
    <row r="851" spans="1:20" ht="16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</row>
    <row r="852" spans="1:20" ht="16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</row>
    <row r="853" spans="1:20" ht="16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</row>
    <row r="854" spans="1:20" ht="16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</row>
    <row r="855" spans="1:20" ht="16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</row>
    <row r="856" spans="1:20" ht="16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</row>
    <row r="857" spans="1:20" ht="16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</row>
    <row r="858" spans="1:20" ht="16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</row>
    <row r="859" spans="1:20" ht="16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</row>
    <row r="860" spans="1:20" ht="16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</row>
    <row r="861" spans="1:20" ht="16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</row>
    <row r="862" spans="1:20" ht="16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</row>
    <row r="863" spans="1:20" ht="16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</row>
    <row r="864" spans="1:20" ht="16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</row>
    <row r="865" spans="1:20" ht="16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</row>
    <row r="866" spans="1:20" ht="16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</row>
    <row r="867" spans="1:20" ht="16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</row>
    <row r="868" spans="1:20" ht="16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</row>
    <row r="869" spans="1:20" ht="16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</row>
    <row r="870" spans="1:20" ht="16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</row>
    <row r="871" spans="1:20" ht="16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</row>
    <row r="872" spans="1:20" ht="16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</row>
    <row r="873" spans="1:20" ht="16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</row>
    <row r="874" spans="1:20" ht="16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</row>
    <row r="875" spans="1:20" ht="16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</row>
    <row r="876" spans="1:20" ht="16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</row>
    <row r="877" spans="1:20" ht="16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</row>
    <row r="878" spans="1:20" ht="16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</row>
    <row r="879" spans="1:20" ht="16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</row>
    <row r="880" spans="1:20" ht="16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</row>
    <row r="881" spans="1:20" ht="16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</row>
    <row r="882" spans="1:20" ht="16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</row>
    <row r="883" spans="1:20" ht="16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</row>
    <row r="884" spans="1:20" ht="16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</row>
    <row r="885" spans="1:20" ht="16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</row>
    <row r="886" spans="1:20" ht="16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</row>
    <row r="887" spans="1:20" ht="16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</row>
    <row r="888" spans="1:20" ht="16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</row>
    <row r="889" spans="1:20" ht="16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</row>
    <row r="890" spans="1:20" ht="16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</row>
    <row r="891" spans="1:20" ht="16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</row>
    <row r="892" spans="1:20" ht="16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</row>
    <row r="893" spans="1:20" ht="16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</row>
    <row r="894" spans="1:20" ht="16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</row>
    <row r="895" spans="1:20" ht="16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</row>
    <row r="896" spans="1:20" ht="16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</row>
    <row r="897" spans="1:20" ht="16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</row>
    <row r="898" spans="1:20" ht="16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</row>
    <row r="899" spans="1:20" ht="16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</row>
    <row r="900" spans="1:20" ht="16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</row>
    <row r="901" spans="1:20" ht="16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</row>
    <row r="902" spans="1:20" ht="16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</row>
    <row r="903" spans="1:20" ht="16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</row>
    <row r="904" spans="1:20" ht="16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</row>
    <row r="905" spans="1:20" ht="16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</row>
    <row r="906" spans="1:20" ht="16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</row>
    <row r="907" spans="1:20" ht="16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</row>
    <row r="908" spans="1:20" ht="16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</row>
    <row r="909" spans="1:20" ht="16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</row>
    <row r="910" spans="1:20" ht="16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</row>
    <row r="911" spans="1:20" ht="16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</row>
    <row r="912" spans="1:20" ht="16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</row>
    <row r="913" spans="1:20" ht="16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</row>
    <row r="914" spans="1:20" ht="16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</row>
    <row r="915" spans="1:20" ht="16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</row>
    <row r="916" spans="1:20" ht="16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</row>
    <row r="917" spans="1:20" ht="16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</row>
    <row r="918" spans="1:20" ht="16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</row>
    <row r="919" spans="1:20" ht="16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</row>
    <row r="920" spans="1:20" ht="16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</row>
    <row r="921" spans="1:20" ht="16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</row>
    <row r="922" spans="1:20" ht="16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</row>
    <row r="923" spans="1:20" ht="16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</row>
    <row r="924" spans="1:20" ht="16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</row>
    <row r="925" spans="1:20" ht="16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</row>
    <row r="926" spans="1:20" ht="16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</row>
    <row r="927" spans="1:20" ht="16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</row>
    <row r="928" spans="1:20" ht="16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</row>
    <row r="929" spans="1:20" ht="16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</row>
    <row r="930" spans="1:20" ht="16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</row>
    <row r="931" spans="1:20" ht="16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</row>
    <row r="932" spans="1:20" ht="16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</row>
    <row r="933" spans="1:20" ht="16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</row>
    <row r="934" spans="1:20" ht="16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</row>
    <row r="935" spans="1:20" ht="16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</row>
    <row r="936" spans="1:20" ht="16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</row>
    <row r="937" spans="1:20" ht="16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</row>
    <row r="938" spans="1:20" ht="16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</row>
    <row r="939" spans="1:20" ht="16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</row>
    <row r="940" spans="1:20" ht="16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</row>
    <row r="941" spans="1:20" ht="16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</row>
    <row r="942" spans="1:20" ht="16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</row>
    <row r="943" spans="1:20" ht="16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</row>
    <row r="944" spans="1:20" ht="16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</row>
    <row r="945" spans="1:20" ht="16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</row>
    <row r="946" spans="1:20" ht="16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</row>
    <row r="947" spans="1:20" ht="16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</row>
    <row r="948" spans="1:20" ht="16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</row>
    <row r="949" spans="1:20" ht="16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</row>
    <row r="950" spans="1:20" ht="16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</row>
    <row r="951" spans="1:20" ht="16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</row>
    <row r="952" spans="1:20" ht="16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</row>
    <row r="953" spans="1:20" ht="16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</row>
    <row r="954" spans="1:20" ht="16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</row>
    <row r="955" spans="1:20" ht="16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</row>
    <row r="956" spans="1:20" ht="16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</row>
    <row r="957" spans="1:20" ht="16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</row>
    <row r="958" spans="1:20" ht="16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</row>
    <row r="959" spans="1:20" ht="16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</row>
    <row r="960" spans="1:20" ht="16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</row>
    <row r="961" spans="1:20" ht="16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</row>
    <row r="962" spans="1:20" ht="16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</row>
    <row r="963" spans="1:20" ht="16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</row>
    <row r="964" spans="1:20" ht="16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</row>
    <row r="965" spans="1:20" ht="16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</row>
    <row r="966" spans="1:20" ht="16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</row>
    <row r="967" spans="1:20" ht="16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</row>
    <row r="968" spans="1:20" ht="16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</row>
    <row r="969" spans="1:20" ht="16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</row>
    <row r="970" spans="1:20" ht="16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</row>
    <row r="971" spans="1:20" ht="16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</row>
    <row r="972" spans="1:20" ht="16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</row>
    <row r="973" spans="1:20" ht="16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</row>
    <row r="974" spans="1:20" ht="16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</row>
    <row r="975" spans="1:20" ht="16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</row>
    <row r="976" spans="1:20" ht="16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</row>
    <row r="977" spans="1:20" ht="16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</row>
    <row r="978" spans="1:20" ht="16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</row>
    <row r="979" spans="1:20" ht="16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</row>
    <row r="980" spans="1:20" ht="16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</row>
    <row r="981" spans="1:20" ht="16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</row>
    <row r="982" spans="1:20" ht="16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</row>
    <row r="983" spans="1:20" ht="16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</row>
    <row r="984" spans="1:20" ht="16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</row>
    <row r="985" spans="1:20" ht="16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</row>
    <row r="986" spans="1:20" ht="16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</row>
    <row r="987" spans="1:20" ht="16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</row>
    <row r="988" spans="1:20" ht="16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</row>
    <row r="989" spans="1:20" ht="16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</row>
    <row r="990" spans="1:20" ht="16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</row>
    <row r="991" spans="1:20" ht="16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</row>
    <row r="992" spans="1:20" ht="16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</row>
    <row r="993" spans="1:20" ht="16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</row>
    <row r="994" spans="1:20" ht="16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</row>
    <row r="995" spans="1:20" ht="16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</row>
    <row r="996" spans="1:20" ht="16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</row>
    <row r="997" spans="1:20" ht="16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</row>
    <row r="998" spans="1:20" ht="16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</row>
    <row r="999" spans="1:20" ht="16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</row>
    <row r="1000" spans="1:20" ht="16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</row>
    <row r="1001" spans="1:20" ht="16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</row>
    <row r="1002" spans="1:20" ht="16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</row>
    <row r="1003" spans="1:20" ht="16" x14ac:dyDescent="0.2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</row>
    <row r="1004" spans="1:20" ht="16" x14ac:dyDescent="0.2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</row>
    <row r="1005" spans="1:20" ht="16" x14ac:dyDescent="0.2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</row>
    <row r="1006" spans="1:20" ht="16" x14ac:dyDescent="0.2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</row>
    <row r="1007" spans="1:20" ht="16" x14ac:dyDescent="0.2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</row>
    <row r="1008" spans="1:20" ht="16" x14ac:dyDescent="0.2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</row>
    <row r="1009" spans="1:20" ht="16" x14ac:dyDescent="0.2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</row>
    <row r="1010" spans="1:20" ht="16" x14ac:dyDescent="0.2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</row>
    <row r="1011" spans="1:20" ht="16" x14ac:dyDescent="0.2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</row>
  </sheetData>
  <mergeCells count="8">
    <mergeCell ref="A21:D21"/>
    <mergeCell ref="A12:B12"/>
    <mergeCell ref="A9:D9"/>
    <mergeCell ref="A2:D4"/>
    <mergeCell ref="A1:D1"/>
    <mergeCell ref="A8:D8"/>
    <mergeCell ref="A10:D10"/>
    <mergeCell ref="A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T1009"/>
  <sheetViews>
    <sheetView tabSelected="1" workbookViewId="0">
      <selection activeCell="B11" sqref="B11"/>
    </sheetView>
  </sheetViews>
  <sheetFormatPr baseColWidth="10" defaultColWidth="12.6640625" defaultRowHeight="15.75" customHeight="1" x14ac:dyDescent="0.2"/>
  <cols>
    <col min="1" max="1" width="41.1640625" style="1" customWidth="1"/>
    <col min="2" max="2" width="14.6640625" style="1" customWidth="1"/>
    <col min="3" max="3" width="13.6640625" style="1" customWidth="1"/>
    <col min="4" max="4" width="26.1640625" style="1" bestFit="1" customWidth="1"/>
    <col min="5" max="16384" width="12.6640625" style="1"/>
  </cols>
  <sheetData>
    <row r="1" spans="1:20" ht="16" x14ac:dyDescent="0.2">
      <c r="A1" s="58" t="s">
        <v>99</v>
      </c>
      <c r="B1" s="50"/>
      <c r="C1" s="50"/>
      <c r="D1" s="50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6" customHeight="1" x14ac:dyDescent="0.2">
      <c r="A2" s="61" t="s">
        <v>100</v>
      </c>
      <c r="B2" s="61"/>
      <c r="C2" s="61"/>
      <c r="D2" s="61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.5" customHeight="1" x14ac:dyDescent="0.2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16" x14ac:dyDescent="0.2">
      <c r="A4" s="56" t="s">
        <v>101</v>
      </c>
      <c r="B4" s="50"/>
      <c r="C4" s="50"/>
      <c r="D4" s="50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6" x14ac:dyDescent="0.2">
      <c r="A5" s="56" t="s">
        <v>102</v>
      </c>
      <c r="B5" s="50"/>
      <c r="C5" s="50"/>
      <c r="D5" s="5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6" x14ac:dyDescent="0.2">
      <c r="A6" s="56" t="s">
        <v>103</v>
      </c>
      <c r="B6" s="50"/>
      <c r="C6" s="50"/>
      <c r="D6" s="50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6" x14ac:dyDescent="0.2">
      <c r="A7" s="56"/>
      <c r="B7" s="50"/>
      <c r="C7" s="50"/>
      <c r="D7" s="50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16" x14ac:dyDescent="0.2">
      <c r="A8" s="55" t="s">
        <v>7</v>
      </c>
      <c r="B8" s="5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6" x14ac:dyDescent="0.2">
      <c r="A9" s="23" t="s">
        <v>55</v>
      </c>
      <c r="B9" s="4">
        <v>100000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6" x14ac:dyDescent="0.2">
      <c r="A10" s="23" t="s">
        <v>104</v>
      </c>
      <c r="B10" s="4">
        <v>125000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6" x14ac:dyDescent="0.2">
      <c r="A11" s="23" t="s">
        <v>105</v>
      </c>
      <c r="B11" s="5">
        <v>0.15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6" x14ac:dyDescent="0.2">
      <c r="A12" s="23" t="s">
        <v>106</v>
      </c>
      <c r="B12" s="4">
        <v>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6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16" x14ac:dyDescent="0.2">
      <c r="A14" s="54" t="s">
        <v>15</v>
      </c>
      <c r="B14" s="50"/>
      <c r="C14" s="50"/>
      <c r="D14" s="5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16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16" x14ac:dyDescent="0.2">
      <c r="A16" s="24"/>
      <c r="B16" s="25"/>
      <c r="C16" s="25"/>
      <c r="D16" s="25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16" x14ac:dyDescent="0.2">
      <c r="A17" s="38"/>
      <c r="B17" s="18"/>
      <c r="C17" s="18"/>
      <c r="D17" s="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16" x14ac:dyDescent="0.2">
      <c r="A18" s="38" t="s">
        <v>107</v>
      </c>
      <c r="B18" s="2" t="s">
        <v>108</v>
      </c>
      <c r="D18" s="18" t="s">
        <v>109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16" x14ac:dyDescent="0.2">
      <c r="A19" s="9"/>
      <c r="B19" s="2"/>
      <c r="C19" s="18"/>
      <c r="D19" s="18" t="s">
        <v>110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16" x14ac:dyDescent="0.2">
      <c r="A20" s="9" t="s">
        <v>107</v>
      </c>
      <c r="B20" s="44">
        <f>B11*(B10/B9)</f>
        <v>0.1875</v>
      </c>
      <c r="C20" s="19"/>
      <c r="D20" s="18" t="s">
        <v>178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6" x14ac:dyDescent="0.2">
      <c r="A21" s="3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16" x14ac:dyDescent="0.2">
      <c r="A22" s="3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6" x14ac:dyDescent="0.2">
      <c r="A23" s="38" t="s">
        <v>111</v>
      </c>
      <c r="B23" s="19" t="s">
        <v>112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6" x14ac:dyDescent="0.2">
      <c r="A24" s="38" t="s">
        <v>111</v>
      </c>
      <c r="B24" s="19">
        <f>B20*B9</f>
        <v>18750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16" x14ac:dyDescent="0.2">
      <c r="A25" s="3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16" x14ac:dyDescent="0.2">
      <c r="A26" s="3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6" x14ac:dyDescent="0.2">
      <c r="B27" s="18"/>
      <c r="C27" s="1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ht="16" x14ac:dyDescent="0.2">
      <c r="A28" s="38" t="s">
        <v>113</v>
      </c>
      <c r="B28" s="18" t="s">
        <v>114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16" x14ac:dyDescent="0.2">
      <c r="A29" s="3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ht="16" x14ac:dyDescent="0.2">
      <c r="A30" s="45" t="s">
        <v>179</v>
      </c>
      <c r="B30" s="18" t="s">
        <v>115</v>
      </c>
      <c r="C30" s="18" t="s">
        <v>116</v>
      </c>
      <c r="D30" s="18" t="s">
        <v>117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16" x14ac:dyDescent="0.2">
      <c r="A31" s="3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16" x14ac:dyDescent="0.2">
      <c r="A32" s="38" t="s">
        <v>118</v>
      </c>
      <c r="B32" s="18" t="s">
        <v>119</v>
      </c>
      <c r="C32" s="19">
        <v>400000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6" x14ac:dyDescent="0.2">
      <c r="A33" s="38"/>
      <c r="B33" s="18"/>
      <c r="C33" s="18"/>
      <c r="D33" s="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ht="16" x14ac:dyDescent="0.2">
      <c r="A34" s="38"/>
      <c r="B34" s="18"/>
      <c r="C34" s="18"/>
      <c r="D34" s="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16" x14ac:dyDescent="0.2">
      <c r="A35" s="9" t="s">
        <v>120</v>
      </c>
      <c r="B35" s="2" t="s">
        <v>121</v>
      </c>
      <c r="C35" s="34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16" x14ac:dyDescent="0.2">
      <c r="A36" s="9" t="s">
        <v>120</v>
      </c>
      <c r="B36" s="46">
        <f>B24/C32</f>
        <v>4.6875E-2</v>
      </c>
      <c r="C36" s="1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16" x14ac:dyDescent="0.2">
      <c r="A37" s="33"/>
      <c r="B37" s="31"/>
      <c r="C37" s="31"/>
      <c r="D37" s="31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ht="16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16" x14ac:dyDescent="0.2">
      <c r="A39" s="2"/>
      <c r="B39" s="18"/>
      <c r="C39" s="35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16" x14ac:dyDescent="0.2">
      <c r="A40" s="2"/>
      <c r="B40" s="18"/>
      <c r="C40" s="3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16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16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16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ht="16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1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1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ht="1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ht="1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16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16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16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ht="16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ht="16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ht="16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ht="16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ht="16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16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ht="16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ht="16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ht="16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ht="16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ht="16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6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ht="16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ht="16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ht="16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ht="16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6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16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1:20" ht="16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16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16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16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1:20" ht="16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16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1:20" ht="16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ht="16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1:20" ht="16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</row>
    <row r="79" spans="1:20" ht="16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pans="1:20" ht="16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spans="1:20" ht="16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1:20" ht="16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</row>
    <row r="83" spans="1:20" ht="16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16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</row>
    <row r="85" spans="1:20" ht="16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1:20" ht="16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1:20" ht="16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16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16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16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1:20" ht="16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1:20" ht="16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1:20" ht="16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1:20" ht="16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</row>
    <row r="95" spans="1:20" ht="16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</row>
    <row r="96" spans="1:20" ht="16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</row>
    <row r="97" spans="1:20" ht="16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ht="16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ht="16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ht="1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16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ht="16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ht="16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ht="16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ht="16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ht="16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ht="16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ht="16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1:20" ht="16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ht="16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ht="16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ht="16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ht="16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ht="16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0" ht="16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1:20" ht="16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1:20" ht="16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1:20" ht="16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ht="16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1:20" ht="16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1:20" ht="16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ht="16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1:20" ht="16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1:20" ht="16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6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6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16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0" ht="16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ht="16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ht="16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ht="16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ht="16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1:20" ht="16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1:20" ht="16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1:20" ht="16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1:20" ht="16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ht="16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ht="16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ht="16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6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6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ht="16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0" ht="16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ht="16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20" ht="16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1:20" ht="16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ht="16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ht="16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ht="16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ht="16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16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ht="16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1:20" ht="16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 ht="16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 ht="16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 ht="16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 ht="16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1:20" ht="16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 ht="16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 ht="16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1:20" ht="16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1:20" ht="16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1:20" ht="16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1:20" ht="16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1:20" ht="16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1:20" ht="16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1:20" ht="16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1:20" ht="16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1:20" ht="16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1:20" ht="16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1:20" ht="16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1:20" ht="16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1:20" ht="16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1:20" ht="16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1:20" ht="16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1:20" ht="16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1:20" ht="16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1:20" ht="16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1:20" ht="16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1:20" ht="16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1:20" ht="16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1:20" ht="16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1:20" ht="16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1:20" ht="16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1:20" ht="16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1:20" ht="16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1:20" ht="16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20" ht="16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1:20" ht="16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1:20" ht="16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1:20" ht="16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1:20" ht="16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1:20" ht="16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1:20" ht="16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1:20" ht="16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1:20" ht="16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1:20" ht="16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ht="16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ht="16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ht="16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16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1:20" ht="16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1:20" ht="16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1:20" ht="16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1:20" ht="16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1:20" ht="16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20" ht="16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20" ht="16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ht="16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ht="16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ht="16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ht="16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ht="16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ht="16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ht="16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ht="16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ht="16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ht="16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ht="16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ht="16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ht="16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ht="16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ht="16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ht="16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ht="16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ht="16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ht="16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ht="16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ht="16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ht="16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ht="16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ht="16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ht="16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ht="16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ht="16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ht="16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ht="16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ht="16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ht="16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ht="16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ht="16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ht="16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ht="16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ht="16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ht="16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ht="16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1:20" ht="16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ht="16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ht="16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ht="16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16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ht="16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ht="16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ht="16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ht="16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ht="16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ht="16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ht="16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1:20" ht="16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1:20" ht="16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ht="16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ht="16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ht="16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ht="16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ht="16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ht="16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1:20" ht="16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1:20" ht="16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1:20" ht="16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ht="16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ht="16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ht="16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1:20" ht="16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ht="16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ht="16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ht="16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ht="16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1:20" ht="16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1:20" ht="16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1:20" ht="16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1" spans="1:20" ht="16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2" spans="1:20" ht="16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</row>
    <row r="283" spans="1:20" ht="16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1:20" ht="16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1:20" ht="16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1:20" ht="16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1:20" ht="16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1:20" ht="16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1:20" ht="16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1:20" ht="16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1" spans="1:20" ht="16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2" spans="1:20" ht="16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</row>
    <row r="293" spans="1:20" ht="16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1:20" ht="16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1:20" ht="16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</row>
    <row r="296" spans="1:20" ht="16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</row>
    <row r="297" spans="1:20" ht="16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ht="16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ht="16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ht="16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  <row r="301" spans="1:20" ht="16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</row>
    <row r="302" spans="1:20" ht="16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</row>
    <row r="303" spans="1:20" ht="16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</row>
    <row r="304" spans="1:20" ht="16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</row>
    <row r="305" spans="1:20" ht="16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</row>
    <row r="306" spans="1:20" ht="16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</row>
    <row r="307" spans="1:20" ht="16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</row>
    <row r="308" spans="1:20" ht="16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</row>
    <row r="309" spans="1:20" ht="16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</row>
    <row r="310" spans="1:20" ht="16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</row>
    <row r="311" spans="1:20" ht="16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</row>
    <row r="312" spans="1:20" ht="16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</row>
    <row r="313" spans="1:20" ht="16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</row>
    <row r="314" spans="1:20" ht="16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</row>
    <row r="315" spans="1:20" ht="16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</row>
    <row r="316" spans="1:20" ht="16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</row>
    <row r="317" spans="1:20" ht="16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</row>
    <row r="318" spans="1:20" ht="16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</row>
    <row r="319" spans="1:20" ht="16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</row>
    <row r="320" spans="1:20" ht="16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</row>
    <row r="321" spans="1:20" ht="16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</row>
    <row r="322" spans="1:20" ht="16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</row>
    <row r="323" spans="1:20" ht="16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</row>
    <row r="324" spans="1:20" ht="16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</row>
    <row r="325" spans="1:20" ht="16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</row>
    <row r="326" spans="1:20" ht="16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</row>
    <row r="327" spans="1:20" ht="16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</row>
    <row r="328" spans="1:20" ht="16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</row>
    <row r="329" spans="1:20" ht="16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</row>
    <row r="330" spans="1:20" ht="16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</row>
    <row r="331" spans="1:20" ht="16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</row>
    <row r="332" spans="1:20" ht="16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</row>
    <row r="333" spans="1:20" ht="16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</row>
    <row r="334" spans="1:20" ht="16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</row>
    <row r="335" spans="1:20" ht="16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</row>
    <row r="336" spans="1:20" ht="16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</row>
    <row r="337" spans="1:20" ht="16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</row>
    <row r="338" spans="1:20" ht="16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</row>
    <row r="339" spans="1:20" ht="16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</row>
    <row r="340" spans="1:20" ht="16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</row>
    <row r="341" spans="1:20" ht="16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</row>
    <row r="342" spans="1:20" ht="16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</row>
    <row r="343" spans="1:20" ht="16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</row>
    <row r="344" spans="1:20" ht="16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</row>
    <row r="345" spans="1:20" ht="16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</row>
    <row r="346" spans="1:20" ht="16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</row>
    <row r="347" spans="1:20" ht="16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</row>
    <row r="348" spans="1:20" ht="16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</row>
    <row r="349" spans="1:20" ht="16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</row>
    <row r="350" spans="1:20" ht="16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</row>
    <row r="351" spans="1:20" ht="16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</row>
    <row r="352" spans="1:20" ht="16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</row>
    <row r="353" spans="1:20" ht="16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</row>
    <row r="354" spans="1:20" ht="16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</row>
    <row r="355" spans="1:20" ht="16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</row>
    <row r="356" spans="1:20" ht="16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</row>
    <row r="357" spans="1:20" ht="16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</row>
    <row r="358" spans="1:20" ht="16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</row>
    <row r="359" spans="1:20" ht="16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</row>
    <row r="360" spans="1:20" ht="16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</row>
    <row r="361" spans="1:20" ht="16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</row>
    <row r="362" spans="1:20" ht="16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</row>
    <row r="363" spans="1:20" ht="16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</row>
    <row r="364" spans="1:20" ht="16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</row>
    <row r="365" spans="1:20" ht="16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</row>
    <row r="366" spans="1:20" ht="16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</row>
    <row r="367" spans="1:20" ht="16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</row>
    <row r="368" spans="1:20" ht="16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</row>
    <row r="369" spans="1:20" ht="16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</row>
    <row r="370" spans="1:20" ht="16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</row>
    <row r="371" spans="1:20" ht="16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</row>
    <row r="372" spans="1:20" ht="16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</row>
    <row r="373" spans="1:20" ht="16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</row>
    <row r="374" spans="1:20" ht="16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</row>
    <row r="375" spans="1:20" ht="16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</row>
    <row r="376" spans="1:20" ht="16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</row>
    <row r="377" spans="1:20" ht="16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</row>
    <row r="378" spans="1:20" ht="16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</row>
    <row r="379" spans="1:20" ht="16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</row>
    <row r="380" spans="1:20" ht="16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</row>
    <row r="381" spans="1:20" ht="16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</row>
    <row r="382" spans="1:20" ht="16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</row>
    <row r="383" spans="1:20" ht="16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</row>
    <row r="384" spans="1:20" ht="16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1:20" ht="16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1:20" ht="16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1:20" ht="16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1:20" ht="16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1:20" ht="16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1:20" ht="16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1:20" ht="16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1:20" ht="16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1:20" ht="16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</row>
    <row r="394" spans="1:20" ht="16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</row>
    <row r="395" spans="1:20" ht="16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</row>
    <row r="396" spans="1:20" ht="16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</row>
    <row r="397" spans="1:20" ht="16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</row>
    <row r="398" spans="1:20" ht="16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</row>
    <row r="399" spans="1:20" ht="16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</row>
    <row r="400" spans="1:20" ht="16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</row>
    <row r="401" spans="1:20" ht="16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</row>
    <row r="402" spans="1:20" ht="16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</row>
    <row r="403" spans="1:20" ht="16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</row>
    <row r="404" spans="1:20" ht="16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</row>
    <row r="405" spans="1:20" ht="16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</row>
    <row r="406" spans="1:20" ht="16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</row>
    <row r="407" spans="1:20" ht="16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</row>
    <row r="408" spans="1:20" ht="16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</row>
    <row r="409" spans="1:20" ht="16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</row>
    <row r="410" spans="1:20" ht="16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</row>
    <row r="411" spans="1:20" ht="16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</row>
    <row r="412" spans="1:20" ht="16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</row>
    <row r="413" spans="1:20" ht="16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</row>
    <row r="414" spans="1:20" ht="16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</row>
    <row r="415" spans="1:20" ht="16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</row>
    <row r="416" spans="1:20" ht="16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</row>
    <row r="417" spans="1:20" ht="16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</row>
    <row r="418" spans="1:20" ht="16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</row>
    <row r="419" spans="1:20" ht="16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</row>
    <row r="420" spans="1:20" ht="16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</row>
    <row r="421" spans="1:20" ht="16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</row>
    <row r="422" spans="1:20" ht="16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</row>
    <row r="423" spans="1:20" ht="16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</row>
    <row r="424" spans="1:20" ht="16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</row>
    <row r="425" spans="1:20" ht="16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</row>
    <row r="426" spans="1:20" ht="16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</row>
    <row r="427" spans="1:20" ht="16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</row>
    <row r="428" spans="1:20" ht="16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</row>
    <row r="429" spans="1:20" ht="16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</row>
    <row r="430" spans="1:20" ht="16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</row>
    <row r="431" spans="1:20" ht="16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</row>
    <row r="432" spans="1:20" ht="16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</row>
    <row r="433" spans="1:20" ht="16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</row>
    <row r="434" spans="1:20" ht="16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</row>
    <row r="435" spans="1:20" ht="16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</row>
    <row r="436" spans="1:20" ht="16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</row>
    <row r="437" spans="1:20" ht="16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</row>
    <row r="438" spans="1:20" ht="16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</row>
    <row r="439" spans="1:20" ht="16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</row>
    <row r="440" spans="1:20" ht="16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</row>
    <row r="441" spans="1:20" ht="16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</row>
    <row r="442" spans="1:20" ht="16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</row>
    <row r="443" spans="1:20" ht="16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</row>
    <row r="444" spans="1:20" ht="16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</row>
    <row r="445" spans="1:20" ht="16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</row>
    <row r="446" spans="1:20" ht="16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</row>
    <row r="447" spans="1:20" ht="16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</row>
    <row r="448" spans="1:20" ht="16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</row>
    <row r="449" spans="1:20" ht="16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</row>
    <row r="450" spans="1:20" ht="16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</row>
    <row r="451" spans="1:20" ht="16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</row>
    <row r="452" spans="1:20" ht="16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</row>
    <row r="453" spans="1:20" ht="16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</row>
    <row r="454" spans="1:20" ht="16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</row>
    <row r="455" spans="1:20" ht="16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</row>
    <row r="456" spans="1:20" ht="16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</row>
    <row r="457" spans="1:20" ht="16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</row>
    <row r="458" spans="1:20" ht="16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</row>
    <row r="459" spans="1:20" ht="16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</row>
    <row r="460" spans="1:20" ht="16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</row>
    <row r="461" spans="1:20" ht="16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</row>
    <row r="462" spans="1:20" ht="16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</row>
    <row r="463" spans="1:20" ht="16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</row>
    <row r="464" spans="1:20" ht="16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</row>
    <row r="465" spans="1:20" ht="16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</row>
    <row r="466" spans="1:20" ht="16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</row>
    <row r="467" spans="1:20" ht="16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</row>
    <row r="468" spans="1:20" ht="16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</row>
    <row r="469" spans="1:20" ht="16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</row>
    <row r="470" spans="1:20" ht="16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</row>
    <row r="471" spans="1:20" ht="16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</row>
    <row r="472" spans="1:20" ht="16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</row>
    <row r="473" spans="1:20" ht="16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</row>
    <row r="474" spans="1:20" ht="16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</row>
    <row r="475" spans="1:20" ht="16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</row>
    <row r="476" spans="1:20" ht="16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</row>
    <row r="477" spans="1:20" ht="16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</row>
    <row r="478" spans="1:20" ht="16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</row>
    <row r="479" spans="1:20" ht="16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</row>
    <row r="480" spans="1:20" ht="16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</row>
    <row r="481" spans="1:20" ht="16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</row>
    <row r="482" spans="1:20" ht="16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</row>
    <row r="483" spans="1:20" ht="16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</row>
    <row r="484" spans="1:20" ht="16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</row>
    <row r="485" spans="1:20" ht="16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</row>
    <row r="486" spans="1:20" ht="16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</row>
    <row r="487" spans="1:20" ht="16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</row>
    <row r="488" spans="1:20" ht="16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</row>
    <row r="489" spans="1:20" ht="16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</row>
    <row r="490" spans="1:20" ht="16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</row>
    <row r="491" spans="1:20" ht="16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</row>
    <row r="492" spans="1:20" ht="16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</row>
    <row r="493" spans="1:20" ht="16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</row>
    <row r="494" spans="1:20" ht="16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</row>
    <row r="495" spans="1:20" ht="16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</row>
    <row r="496" spans="1:20" ht="16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</row>
    <row r="497" spans="1:20" ht="16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</row>
    <row r="498" spans="1:20" ht="16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</row>
    <row r="499" spans="1:20" ht="16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</row>
    <row r="500" spans="1:20" ht="16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</row>
    <row r="501" spans="1:20" ht="16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</row>
    <row r="502" spans="1:20" ht="16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</row>
    <row r="503" spans="1:20" ht="16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</row>
    <row r="504" spans="1:20" ht="16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</row>
    <row r="505" spans="1:20" ht="16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</row>
    <row r="506" spans="1:20" ht="16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</row>
    <row r="507" spans="1:20" ht="16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</row>
    <row r="508" spans="1:20" ht="16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</row>
    <row r="509" spans="1:20" ht="16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</row>
    <row r="510" spans="1:20" ht="16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</row>
    <row r="511" spans="1:20" ht="16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</row>
    <row r="512" spans="1:20" ht="16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</row>
    <row r="513" spans="1:20" ht="16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</row>
    <row r="514" spans="1:20" ht="16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</row>
    <row r="515" spans="1:20" ht="16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</row>
    <row r="516" spans="1:20" ht="16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</row>
    <row r="517" spans="1:20" ht="16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</row>
    <row r="518" spans="1:20" ht="16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</row>
    <row r="519" spans="1:20" ht="16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</row>
    <row r="520" spans="1:20" ht="16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</row>
    <row r="521" spans="1:20" ht="16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</row>
    <row r="522" spans="1:20" ht="16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</row>
    <row r="523" spans="1:20" ht="16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</row>
    <row r="524" spans="1:20" ht="16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</row>
    <row r="525" spans="1:20" ht="16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</row>
    <row r="526" spans="1:20" ht="16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</row>
    <row r="527" spans="1:20" ht="16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</row>
    <row r="528" spans="1:20" ht="16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</row>
    <row r="529" spans="1:20" ht="16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</row>
    <row r="530" spans="1:20" ht="16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</row>
    <row r="531" spans="1:20" ht="16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</row>
    <row r="532" spans="1:20" ht="16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</row>
    <row r="533" spans="1:20" ht="16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</row>
    <row r="534" spans="1:20" ht="16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</row>
    <row r="535" spans="1:20" ht="16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</row>
    <row r="536" spans="1:20" ht="16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</row>
    <row r="537" spans="1:20" ht="16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</row>
    <row r="538" spans="1:20" ht="16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</row>
    <row r="539" spans="1:20" ht="16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</row>
    <row r="540" spans="1:20" ht="16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</row>
    <row r="541" spans="1:20" ht="16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</row>
    <row r="542" spans="1:20" ht="16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</row>
    <row r="543" spans="1:20" ht="16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</row>
    <row r="544" spans="1:20" ht="16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</row>
    <row r="545" spans="1:20" ht="16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</row>
    <row r="546" spans="1:20" ht="16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</row>
    <row r="547" spans="1:20" ht="16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</row>
    <row r="548" spans="1:20" ht="16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</row>
    <row r="549" spans="1:20" ht="16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</row>
    <row r="550" spans="1:20" ht="16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</row>
    <row r="551" spans="1:20" ht="16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</row>
    <row r="552" spans="1:20" ht="16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</row>
    <row r="553" spans="1:20" ht="16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</row>
    <row r="554" spans="1:20" ht="16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</row>
    <row r="555" spans="1:20" ht="16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</row>
    <row r="556" spans="1:20" ht="16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</row>
    <row r="557" spans="1:20" ht="16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</row>
    <row r="558" spans="1:20" ht="16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</row>
    <row r="559" spans="1:20" ht="16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</row>
    <row r="560" spans="1:20" ht="16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</row>
    <row r="561" spans="1:20" ht="16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</row>
    <row r="562" spans="1:20" ht="16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</row>
    <row r="563" spans="1:20" ht="16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</row>
    <row r="564" spans="1:20" ht="16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</row>
    <row r="565" spans="1:20" ht="16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</row>
    <row r="566" spans="1:20" ht="16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</row>
    <row r="567" spans="1:20" ht="16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</row>
    <row r="568" spans="1:20" ht="16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</row>
    <row r="569" spans="1:20" ht="16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</row>
    <row r="570" spans="1:20" ht="16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</row>
    <row r="571" spans="1:20" ht="16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</row>
    <row r="572" spans="1:20" ht="16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</row>
    <row r="573" spans="1:20" ht="16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</row>
    <row r="574" spans="1:20" ht="16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</row>
    <row r="575" spans="1:20" ht="16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</row>
    <row r="576" spans="1:20" ht="16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</row>
    <row r="577" spans="1:20" ht="16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</row>
    <row r="578" spans="1:20" ht="16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</row>
    <row r="579" spans="1:20" ht="16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</row>
    <row r="580" spans="1:20" ht="16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</row>
    <row r="581" spans="1:20" ht="16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</row>
    <row r="582" spans="1:20" ht="16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</row>
    <row r="583" spans="1:20" ht="16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</row>
    <row r="584" spans="1:20" ht="16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</row>
    <row r="585" spans="1:20" ht="16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</row>
    <row r="586" spans="1:20" ht="16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</row>
    <row r="587" spans="1:20" ht="16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</row>
    <row r="588" spans="1:20" ht="16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</row>
    <row r="589" spans="1:20" ht="16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</row>
    <row r="590" spans="1:20" ht="16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</row>
    <row r="591" spans="1:20" ht="16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</row>
    <row r="592" spans="1:20" ht="16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</row>
    <row r="593" spans="1:20" ht="16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</row>
    <row r="594" spans="1:20" ht="16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</row>
    <row r="595" spans="1:20" ht="16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</row>
    <row r="596" spans="1:20" ht="16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</row>
    <row r="597" spans="1:20" ht="16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</row>
    <row r="598" spans="1:20" ht="16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</row>
    <row r="599" spans="1:20" ht="16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</row>
    <row r="600" spans="1:20" ht="16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</row>
    <row r="601" spans="1:20" ht="16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</row>
    <row r="602" spans="1:20" ht="16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</row>
    <row r="603" spans="1:20" ht="16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</row>
    <row r="604" spans="1:20" ht="16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</row>
    <row r="605" spans="1:20" ht="16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</row>
    <row r="606" spans="1:20" ht="16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</row>
    <row r="607" spans="1:20" ht="16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</row>
    <row r="608" spans="1:20" ht="16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</row>
    <row r="609" spans="1:20" ht="16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</row>
    <row r="610" spans="1:20" ht="16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</row>
    <row r="611" spans="1:20" ht="16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</row>
    <row r="612" spans="1:20" ht="16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</row>
    <row r="613" spans="1:20" ht="16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</row>
    <row r="614" spans="1:20" ht="16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</row>
    <row r="615" spans="1:20" ht="16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</row>
    <row r="616" spans="1:20" ht="16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</row>
    <row r="617" spans="1:20" ht="16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</row>
    <row r="618" spans="1:20" ht="16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</row>
    <row r="619" spans="1:20" ht="16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</row>
    <row r="620" spans="1:20" ht="16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</row>
    <row r="621" spans="1:20" ht="16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</row>
    <row r="622" spans="1:20" ht="16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</row>
    <row r="623" spans="1:20" ht="16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</row>
    <row r="624" spans="1:20" ht="16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</row>
    <row r="625" spans="1:20" ht="16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</row>
    <row r="626" spans="1:20" ht="16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</row>
    <row r="627" spans="1:20" ht="16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</row>
    <row r="628" spans="1:20" ht="16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</row>
    <row r="629" spans="1:20" ht="16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</row>
    <row r="630" spans="1:20" ht="16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</row>
    <row r="631" spans="1:20" ht="16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</row>
    <row r="632" spans="1:20" ht="16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</row>
    <row r="633" spans="1:20" ht="16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</row>
    <row r="634" spans="1:20" ht="16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</row>
    <row r="635" spans="1:20" ht="16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</row>
    <row r="636" spans="1:20" ht="16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</row>
    <row r="637" spans="1:20" ht="16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</row>
    <row r="638" spans="1:20" ht="16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</row>
    <row r="639" spans="1:20" ht="16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</row>
    <row r="640" spans="1:20" ht="16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</row>
    <row r="641" spans="1:20" ht="16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</row>
    <row r="642" spans="1:20" ht="16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</row>
    <row r="643" spans="1:20" ht="16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</row>
    <row r="644" spans="1:20" ht="16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</row>
    <row r="645" spans="1:20" ht="16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</row>
    <row r="646" spans="1:20" ht="16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</row>
    <row r="647" spans="1:20" ht="16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</row>
    <row r="648" spans="1:20" ht="16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</row>
    <row r="649" spans="1:20" ht="16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</row>
    <row r="650" spans="1:20" ht="16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</row>
    <row r="651" spans="1:20" ht="16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</row>
    <row r="652" spans="1:20" ht="16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</row>
    <row r="653" spans="1:20" ht="16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</row>
    <row r="654" spans="1:20" ht="16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</row>
    <row r="655" spans="1:20" ht="16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</row>
    <row r="656" spans="1:20" ht="16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</row>
    <row r="657" spans="1:20" ht="16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</row>
    <row r="658" spans="1:20" ht="16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</row>
    <row r="659" spans="1:20" ht="16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</row>
    <row r="660" spans="1:20" ht="16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</row>
    <row r="661" spans="1:20" ht="16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</row>
    <row r="662" spans="1:20" ht="16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</row>
    <row r="663" spans="1:20" ht="16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</row>
    <row r="664" spans="1:20" ht="16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</row>
    <row r="665" spans="1:20" ht="16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</row>
    <row r="666" spans="1:20" ht="16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</row>
    <row r="667" spans="1:20" ht="16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</row>
    <row r="668" spans="1:20" ht="16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</row>
    <row r="669" spans="1:20" ht="16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</row>
    <row r="670" spans="1:20" ht="16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</row>
    <row r="671" spans="1:20" ht="16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</row>
    <row r="672" spans="1:20" ht="16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</row>
    <row r="673" spans="1:20" ht="16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</row>
    <row r="674" spans="1:20" ht="16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</row>
    <row r="675" spans="1:20" ht="16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</row>
    <row r="676" spans="1:20" ht="16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</row>
    <row r="677" spans="1:20" ht="16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</row>
    <row r="678" spans="1:20" ht="16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</row>
    <row r="679" spans="1:20" ht="16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</row>
    <row r="680" spans="1:20" ht="16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</row>
    <row r="681" spans="1:20" ht="16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</row>
    <row r="682" spans="1:20" ht="16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</row>
    <row r="683" spans="1:20" ht="16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</row>
    <row r="684" spans="1:20" ht="16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</row>
    <row r="685" spans="1:20" ht="16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</row>
    <row r="686" spans="1:20" ht="16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</row>
    <row r="687" spans="1:20" ht="16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</row>
    <row r="688" spans="1:20" ht="16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</row>
    <row r="689" spans="1:20" ht="16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</row>
    <row r="690" spans="1:20" ht="16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</row>
    <row r="691" spans="1:20" ht="16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</row>
    <row r="692" spans="1:20" ht="16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</row>
    <row r="693" spans="1:20" ht="16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</row>
    <row r="694" spans="1:20" ht="16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</row>
    <row r="695" spans="1:20" ht="16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</row>
    <row r="696" spans="1:20" ht="16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</row>
    <row r="697" spans="1:20" ht="16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</row>
    <row r="698" spans="1:20" ht="16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</row>
    <row r="699" spans="1:20" ht="16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</row>
    <row r="700" spans="1:20" ht="16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</row>
    <row r="701" spans="1:20" ht="16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</row>
    <row r="702" spans="1:20" ht="16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</row>
    <row r="703" spans="1:20" ht="16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</row>
    <row r="704" spans="1:20" ht="16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</row>
    <row r="705" spans="1:20" ht="16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</row>
    <row r="706" spans="1:20" ht="16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</row>
    <row r="707" spans="1:20" ht="16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</row>
    <row r="708" spans="1:20" ht="16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</row>
    <row r="709" spans="1:20" ht="16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</row>
    <row r="710" spans="1:20" ht="16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</row>
    <row r="711" spans="1:20" ht="16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</row>
    <row r="712" spans="1:20" ht="16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</row>
    <row r="713" spans="1:20" ht="16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</row>
    <row r="714" spans="1:20" ht="16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</row>
    <row r="715" spans="1:20" ht="16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</row>
    <row r="716" spans="1:20" ht="16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</row>
    <row r="717" spans="1:20" ht="16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</row>
    <row r="718" spans="1:20" ht="16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</row>
    <row r="719" spans="1:20" ht="16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</row>
    <row r="720" spans="1:20" ht="16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</row>
    <row r="721" spans="1:20" ht="16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</row>
    <row r="722" spans="1:20" ht="16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</row>
    <row r="723" spans="1:20" ht="16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</row>
    <row r="724" spans="1:20" ht="16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</row>
    <row r="725" spans="1:20" ht="16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</row>
    <row r="726" spans="1:20" ht="16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</row>
    <row r="727" spans="1:20" ht="16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</row>
    <row r="728" spans="1:20" ht="16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</row>
    <row r="729" spans="1:20" ht="16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</row>
    <row r="730" spans="1:20" ht="16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</row>
    <row r="731" spans="1:20" ht="16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</row>
    <row r="732" spans="1:20" ht="16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</row>
    <row r="733" spans="1:20" ht="16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</row>
    <row r="734" spans="1:20" ht="16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</row>
    <row r="735" spans="1:20" ht="16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</row>
    <row r="736" spans="1:20" ht="16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</row>
    <row r="737" spans="1:20" ht="16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</row>
    <row r="738" spans="1:20" ht="16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</row>
    <row r="739" spans="1:20" ht="16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</row>
    <row r="740" spans="1:20" ht="16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</row>
    <row r="741" spans="1:20" ht="16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</row>
    <row r="742" spans="1:20" ht="16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</row>
    <row r="743" spans="1:20" ht="16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</row>
    <row r="744" spans="1:20" ht="16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</row>
    <row r="745" spans="1:20" ht="16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</row>
    <row r="746" spans="1:20" ht="16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</row>
    <row r="747" spans="1:20" ht="16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</row>
    <row r="748" spans="1:20" ht="16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</row>
    <row r="749" spans="1:20" ht="16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</row>
    <row r="750" spans="1:20" ht="16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</row>
    <row r="751" spans="1:20" ht="16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</row>
    <row r="752" spans="1:20" ht="16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</row>
    <row r="753" spans="1:20" ht="16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</row>
    <row r="754" spans="1:20" ht="16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</row>
    <row r="755" spans="1:20" ht="16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</row>
    <row r="756" spans="1:20" ht="16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</row>
    <row r="757" spans="1:20" ht="16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</row>
    <row r="758" spans="1:20" ht="16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</row>
    <row r="759" spans="1:20" ht="16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</row>
    <row r="760" spans="1:20" ht="16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</row>
    <row r="761" spans="1:20" ht="16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</row>
    <row r="762" spans="1:20" ht="16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</row>
    <row r="763" spans="1:20" ht="16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</row>
    <row r="764" spans="1:20" ht="16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</row>
    <row r="765" spans="1:20" ht="16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</row>
    <row r="766" spans="1:20" ht="16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</row>
    <row r="767" spans="1:20" ht="16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</row>
    <row r="768" spans="1:20" ht="16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</row>
    <row r="769" spans="1:20" ht="16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</row>
    <row r="770" spans="1:20" ht="16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</row>
    <row r="771" spans="1:20" ht="16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</row>
    <row r="772" spans="1:20" ht="16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</row>
    <row r="773" spans="1:20" ht="16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</row>
    <row r="774" spans="1:20" ht="16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</row>
    <row r="775" spans="1:20" ht="16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</row>
    <row r="776" spans="1:20" ht="16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</row>
    <row r="777" spans="1:20" ht="16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</row>
    <row r="778" spans="1:20" ht="16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</row>
    <row r="779" spans="1:20" ht="16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</row>
    <row r="780" spans="1:20" ht="16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</row>
    <row r="781" spans="1:20" ht="16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</row>
    <row r="782" spans="1:20" ht="16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</row>
    <row r="783" spans="1:20" ht="16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</row>
    <row r="784" spans="1:20" ht="16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</row>
    <row r="785" spans="1:20" ht="16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</row>
    <row r="786" spans="1:20" ht="16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</row>
    <row r="787" spans="1:20" ht="16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</row>
    <row r="788" spans="1:20" ht="16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</row>
    <row r="789" spans="1:20" ht="16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</row>
    <row r="790" spans="1:20" ht="16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</row>
    <row r="791" spans="1:20" ht="16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</row>
    <row r="792" spans="1:20" ht="16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</row>
    <row r="793" spans="1:20" ht="16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</row>
    <row r="794" spans="1:20" ht="16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</row>
    <row r="795" spans="1:20" ht="16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</row>
    <row r="796" spans="1:20" ht="16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</row>
    <row r="797" spans="1:20" ht="16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</row>
    <row r="798" spans="1:20" ht="16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</row>
    <row r="799" spans="1:20" ht="16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</row>
    <row r="800" spans="1:20" ht="16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</row>
    <row r="801" spans="1:20" ht="16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</row>
    <row r="802" spans="1:20" ht="16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</row>
    <row r="803" spans="1:20" ht="16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</row>
    <row r="804" spans="1:20" ht="16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</row>
    <row r="805" spans="1:20" ht="16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</row>
    <row r="806" spans="1:20" ht="16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</row>
    <row r="807" spans="1:20" ht="16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</row>
    <row r="808" spans="1:20" ht="16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</row>
    <row r="809" spans="1:20" ht="16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</row>
    <row r="810" spans="1:20" ht="16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</row>
    <row r="811" spans="1:20" ht="16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</row>
    <row r="812" spans="1:20" ht="16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</row>
    <row r="813" spans="1:20" ht="16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</row>
    <row r="814" spans="1:20" ht="16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</row>
    <row r="815" spans="1:20" ht="16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</row>
    <row r="816" spans="1:20" ht="16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</row>
    <row r="817" spans="1:20" ht="16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</row>
    <row r="818" spans="1:20" ht="16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</row>
    <row r="819" spans="1:20" ht="16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</row>
    <row r="820" spans="1:20" ht="16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</row>
    <row r="821" spans="1:20" ht="16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</row>
    <row r="822" spans="1:20" ht="16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</row>
    <row r="823" spans="1:20" ht="16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</row>
    <row r="824" spans="1:20" ht="16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</row>
    <row r="825" spans="1:20" ht="16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</row>
    <row r="826" spans="1:20" ht="16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</row>
    <row r="827" spans="1:20" ht="16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</row>
    <row r="828" spans="1:20" ht="16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</row>
    <row r="829" spans="1:20" ht="16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</row>
    <row r="830" spans="1:20" ht="16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</row>
    <row r="831" spans="1:20" ht="16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</row>
    <row r="832" spans="1:20" ht="16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</row>
    <row r="833" spans="1:20" ht="16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</row>
    <row r="834" spans="1:20" ht="16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</row>
    <row r="835" spans="1:20" ht="16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</row>
    <row r="836" spans="1:20" ht="16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</row>
    <row r="837" spans="1:20" ht="16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</row>
    <row r="838" spans="1:20" ht="16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</row>
    <row r="839" spans="1:20" ht="16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</row>
    <row r="840" spans="1:20" ht="16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</row>
    <row r="841" spans="1:20" ht="16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</row>
    <row r="842" spans="1:20" ht="16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</row>
    <row r="843" spans="1:20" ht="16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</row>
    <row r="844" spans="1:20" ht="16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</row>
    <row r="845" spans="1:20" ht="16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</row>
    <row r="846" spans="1:20" ht="16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</row>
    <row r="847" spans="1:20" ht="16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</row>
    <row r="848" spans="1:20" ht="16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</row>
    <row r="849" spans="1:20" ht="16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</row>
    <row r="850" spans="1:20" ht="16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</row>
    <row r="851" spans="1:20" ht="16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</row>
    <row r="852" spans="1:20" ht="16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</row>
    <row r="853" spans="1:20" ht="16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</row>
    <row r="854" spans="1:20" ht="16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</row>
    <row r="855" spans="1:20" ht="16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</row>
    <row r="856" spans="1:20" ht="16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</row>
    <row r="857" spans="1:20" ht="16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</row>
    <row r="858" spans="1:20" ht="16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</row>
    <row r="859" spans="1:20" ht="16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</row>
    <row r="860" spans="1:20" ht="16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</row>
    <row r="861" spans="1:20" ht="16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</row>
    <row r="862" spans="1:20" ht="16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</row>
    <row r="863" spans="1:20" ht="16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</row>
    <row r="864" spans="1:20" ht="16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</row>
    <row r="865" spans="1:20" ht="16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</row>
    <row r="866" spans="1:20" ht="16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</row>
    <row r="867" spans="1:20" ht="16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</row>
    <row r="868" spans="1:20" ht="16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</row>
    <row r="869" spans="1:20" ht="16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</row>
    <row r="870" spans="1:20" ht="16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</row>
    <row r="871" spans="1:20" ht="16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</row>
    <row r="872" spans="1:20" ht="16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</row>
    <row r="873" spans="1:20" ht="16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</row>
    <row r="874" spans="1:20" ht="16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</row>
    <row r="875" spans="1:20" ht="16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</row>
    <row r="876" spans="1:20" ht="16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</row>
    <row r="877" spans="1:20" ht="16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</row>
    <row r="878" spans="1:20" ht="16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</row>
    <row r="879" spans="1:20" ht="16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</row>
    <row r="880" spans="1:20" ht="16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</row>
    <row r="881" spans="1:20" ht="16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</row>
    <row r="882" spans="1:20" ht="16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</row>
    <row r="883" spans="1:20" ht="16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</row>
    <row r="884" spans="1:20" ht="16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</row>
    <row r="885" spans="1:20" ht="16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</row>
    <row r="886" spans="1:20" ht="16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</row>
    <row r="887" spans="1:20" ht="16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</row>
    <row r="888" spans="1:20" ht="16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</row>
    <row r="889" spans="1:20" ht="16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</row>
    <row r="890" spans="1:20" ht="16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</row>
    <row r="891" spans="1:20" ht="16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</row>
    <row r="892" spans="1:20" ht="16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</row>
    <row r="893" spans="1:20" ht="16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</row>
    <row r="894" spans="1:20" ht="16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</row>
    <row r="895" spans="1:20" ht="16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</row>
    <row r="896" spans="1:20" ht="16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</row>
    <row r="897" spans="1:20" ht="16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</row>
    <row r="898" spans="1:20" ht="16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</row>
    <row r="899" spans="1:20" ht="16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</row>
    <row r="900" spans="1:20" ht="16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</row>
    <row r="901" spans="1:20" ht="16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</row>
    <row r="902" spans="1:20" ht="16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</row>
    <row r="903" spans="1:20" ht="16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</row>
    <row r="904" spans="1:20" ht="16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</row>
    <row r="905" spans="1:20" ht="16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</row>
    <row r="906" spans="1:20" ht="16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</row>
    <row r="907" spans="1:20" ht="16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</row>
    <row r="908" spans="1:20" ht="16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</row>
    <row r="909" spans="1:20" ht="16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</row>
    <row r="910" spans="1:20" ht="16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</row>
    <row r="911" spans="1:20" ht="16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</row>
    <row r="912" spans="1:20" ht="16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</row>
    <row r="913" spans="1:20" ht="16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</row>
    <row r="914" spans="1:20" ht="16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</row>
    <row r="915" spans="1:20" ht="16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</row>
    <row r="916" spans="1:20" ht="16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</row>
    <row r="917" spans="1:20" ht="16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</row>
    <row r="918" spans="1:20" ht="16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</row>
    <row r="919" spans="1:20" ht="16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</row>
    <row r="920" spans="1:20" ht="16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</row>
    <row r="921" spans="1:20" ht="16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</row>
    <row r="922" spans="1:20" ht="16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</row>
    <row r="923" spans="1:20" ht="16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</row>
    <row r="924" spans="1:20" ht="16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</row>
    <row r="925" spans="1:20" ht="16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</row>
    <row r="926" spans="1:20" ht="16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</row>
    <row r="927" spans="1:20" ht="16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</row>
    <row r="928" spans="1:20" ht="16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</row>
    <row r="929" spans="1:20" ht="16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</row>
    <row r="930" spans="1:20" ht="16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</row>
    <row r="931" spans="1:20" ht="16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</row>
    <row r="932" spans="1:20" ht="16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</row>
    <row r="933" spans="1:20" ht="16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</row>
    <row r="934" spans="1:20" ht="16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</row>
    <row r="935" spans="1:20" ht="16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</row>
    <row r="936" spans="1:20" ht="16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</row>
    <row r="937" spans="1:20" ht="16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</row>
    <row r="938" spans="1:20" ht="16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</row>
    <row r="939" spans="1:20" ht="16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</row>
    <row r="940" spans="1:20" ht="16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</row>
    <row r="941" spans="1:20" ht="16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</row>
    <row r="942" spans="1:20" ht="16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</row>
    <row r="943" spans="1:20" ht="16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</row>
    <row r="944" spans="1:20" ht="16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</row>
    <row r="945" spans="1:20" ht="16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</row>
    <row r="946" spans="1:20" ht="16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</row>
    <row r="947" spans="1:20" ht="16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</row>
    <row r="948" spans="1:20" ht="16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</row>
    <row r="949" spans="1:20" ht="16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</row>
    <row r="950" spans="1:20" ht="16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</row>
    <row r="951" spans="1:20" ht="16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</row>
    <row r="952" spans="1:20" ht="16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</row>
    <row r="953" spans="1:20" ht="16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</row>
    <row r="954" spans="1:20" ht="16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</row>
    <row r="955" spans="1:20" ht="16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</row>
    <row r="956" spans="1:20" ht="16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</row>
    <row r="957" spans="1:20" ht="16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</row>
    <row r="958" spans="1:20" ht="16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</row>
    <row r="959" spans="1:20" ht="16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</row>
    <row r="960" spans="1:20" ht="16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</row>
    <row r="961" spans="1:20" ht="16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</row>
    <row r="962" spans="1:20" ht="16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</row>
    <row r="963" spans="1:20" ht="16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</row>
    <row r="964" spans="1:20" ht="16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</row>
    <row r="965" spans="1:20" ht="16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</row>
    <row r="966" spans="1:20" ht="16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</row>
    <row r="967" spans="1:20" ht="16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</row>
    <row r="968" spans="1:20" ht="16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</row>
    <row r="969" spans="1:20" ht="16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</row>
    <row r="970" spans="1:20" ht="16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</row>
    <row r="971" spans="1:20" ht="16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</row>
    <row r="972" spans="1:20" ht="16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</row>
    <row r="973" spans="1:20" ht="16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</row>
    <row r="974" spans="1:20" ht="16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</row>
    <row r="975" spans="1:20" ht="16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</row>
    <row r="976" spans="1:20" ht="16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</row>
    <row r="977" spans="1:20" ht="16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</row>
    <row r="978" spans="1:20" ht="16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</row>
    <row r="979" spans="1:20" ht="16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</row>
    <row r="980" spans="1:20" ht="16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</row>
    <row r="981" spans="1:20" ht="16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</row>
    <row r="982" spans="1:20" ht="16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</row>
    <row r="983" spans="1:20" ht="16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</row>
    <row r="984" spans="1:20" ht="16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</row>
    <row r="985" spans="1:20" ht="16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</row>
    <row r="986" spans="1:20" ht="16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</row>
    <row r="987" spans="1:20" ht="16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</row>
    <row r="988" spans="1:20" ht="16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</row>
    <row r="989" spans="1:20" ht="16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</row>
    <row r="990" spans="1:20" ht="16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</row>
    <row r="991" spans="1:20" ht="16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</row>
    <row r="992" spans="1:20" ht="16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</row>
    <row r="993" spans="1:20" ht="16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</row>
    <row r="994" spans="1:20" ht="16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</row>
    <row r="995" spans="1:20" ht="16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</row>
    <row r="996" spans="1:20" ht="16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</row>
    <row r="997" spans="1:20" ht="16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</row>
    <row r="998" spans="1:20" ht="16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</row>
    <row r="999" spans="1:20" ht="16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</row>
    <row r="1000" spans="1:20" ht="16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</row>
    <row r="1001" spans="1:20" ht="16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</row>
    <row r="1002" spans="1:20" ht="16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</row>
    <row r="1003" spans="1:20" ht="16" x14ac:dyDescent="0.2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</row>
    <row r="1004" spans="1:20" ht="16" x14ac:dyDescent="0.2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</row>
    <row r="1005" spans="1:20" ht="16" x14ac:dyDescent="0.2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</row>
    <row r="1006" spans="1:20" ht="16" x14ac:dyDescent="0.2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</row>
    <row r="1007" spans="1:20" ht="16" x14ac:dyDescent="0.2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</row>
    <row r="1008" spans="1:20" ht="16" x14ac:dyDescent="0.2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</row>
    <row r="1009" spans="1:20" ht="16" x14ac:dyDescent="0.2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</row>
  </sheetData>
  <mergeCells count="8">
    <mergeCell ref="A14:D14"/>
    <mergeCell ref="A8:B8"/>
    <mergeCell ref="A5:D5"/>
    <mergeCell ref="A2:D2"/>
    <mergeCell ref="A1:D1"/>
    <mergeCell ref="A4:D4"/>
    <mergeCell ref="A6:D6"/>
    <mergeCell ref="A7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V1008"/>
  <sheetViews>
    <sheetView workbookViewId="0">
      <selection activeCell="D11" sqref="D11"/>
    </sheetView>
  </sheetViews>
  <sheetFormatPr baseColWidth="10" defaultColWidth="12.6640625" defaultRowHeight="15.75" customHeight="1" x14ac:dyDescent="0.2"/>
  <cols>
    <col min="1" max="1" width="29.33203125" style="1" bestFit="1" customWidth="1"/>
    <col min="2" max="2" width="25.5" style="1" bestFit="1" customWidth="1"/>
    <col min="3" max="3" width="7.1640625" style="1" bestFit="1" customWidth="1"/>
    <col min="4" max="4" width="20.6640625" style="1" customWidth="1"/>
    <col min="5" max="5" width="12.6640625" style="1"/>
    <col min="6" max="6" width="21.6640625" style="1" customWidth="1"/>
    <col min="7" max="16384" width="12.6640625" style="1"/>
  </cols>
  <sheetData>
    <row r="1" spans="1:22" ht="16" x14ac:dyDescent="0.2">
      <c r="A1" s="58" t="s">
        <v>122</v>
      </c>
      <c r="B1" s="50"/>
      <c r="C1" s="50"/>
      <c r="D1" s="50"/>
      <c r="E1" s="50"/>
      <c r="F1" s="5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6" customHeight="1" x14ac:dyDescent="0.2">
      <c r="A2" s="57" t="s">
        <v>123</v>
      </c>
      <c r="B2" s="57"/>
      <c r="C2" s="57"/>
      <c r="D2" s="57"/>
      <c r="E2" s="57"/>
      <c r="F2" s="5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6" x14ac:dyDescent="0.2">
      <c r="A3" s="57"/>
      <c r="B3" s="57"/>
      <c r="C3" s="57"/>
      <c r="D3" s="57"/>
      <c r="E3" s="57"/>
      <c r="F3" s="5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.5" customHeight="1" x14ac:dyDescent="0.2"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6" x14ac:dyDescent="0.2">
      <c r="A5" s="56" t="s">
        <v>124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6" x14ac:dyDescent="0.2">
      <c r="A6" s="56" t="s">
        <v>125</v>
      </c>
      <c r="B6" s="50"/>
      <c r="C6" s="50"/>
      <c r="D6" s="50"/>
      <c r="E6" s="50"/>
      <c r="F6" s="50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6" x14ac:dyDescent="0.2">
      <c r="A7" s="56" t="s">
        <v>126</v>
      </c>
      <c r="B7" s="50"/>
      <c r="C7" s="50"/>
      <c r="D7" s="50"/>
      <c r="E7" s="50"/>
      <c r="F7" s="50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6" x14ac:dyDescent="0.2">
      <c r="A8" s="56" t="s">
        <v>127</v>
      </c>
      <c r="B8" s="50"/>
      <c r="C8" s="50"/>
      <c r="D8" s="50"/>
      <c r="E8" s="50"/>
      <c r="F8" s="50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6" x14ac:dyDescent="0.2">
      <c r="A9" s="56" t="s">
        <v>128</v>
      </c>
      <c r="B9" s="50"/>
      <c r="C9" s="50"/>
      <c r="D9" s="50"/>
      <c r="E9" s="50"/>
      <c r="F9" s="50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6" x14ac:dyDescent="0.2">
      <c r="A10" s="56"/>
      <c r="B10" s="50"/>
      <c r="C10" s="50"/>
      <c r="D10" s="50"/>
      <c r="E10" s="50"/>
      <c r="F10" s="50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6" x14ac:dyDescent="0.2">
      <c r="A11" s="55" t="s">
        <v>7</v>
      </c>
      <c r="B11" s="52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6" x14ac:dyDescent="0.2">
      <c r="A12" s="23" t="s">
        <v>68</v>
      </c>
      <c r="B12" s="4">
        <v>500000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6" x14ac:dyDescent="0.2">
      <c r="A13" s="23" t="s">
        <v>129</v>
      </c>
      <c r="B13" s="5">
        <v>0.25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6" x14ac:dyDescent="0.2">
      <c r="A14" s="23" t="s">
        <v>130</v>
      </c>
      <c r="B14" s="4">
        <v>200000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6" x14ac:dyDescent="0.2">
      <c r="A15" s="23" t="s">
        <v>131</v>
      </c>
      <c r="B15" s="4">
        <v>300000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6" x14ac:dyDescent="0.2">
      <c r="A16" s="23" t="s">
        <v>132</v>
      </c>
      <c r="B16" s="4">
        <v>100000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6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6" x14ac:dyDescent="0.2">
      <c r="A18" s="54" t="s">
        <v>15</v>
      </c>
      <c r="B18" s="50"/>
      <c r="C18" s="50"/>
      <c r="D18" s="50"/>
      <c r="E18" s="50"/>
      <c r="F18" s="50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6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6" x14ac:dyDescent="0.2">
      <c r="A20" s="24" t="s">
        <v>133</v>
      </c>
      <c r="B20" s="25"/>
      <c r="C20" s="25"/>
      <c r="D20" s="25"/>
      <c r="E20" s="25"/>
      <c r="F20" s="25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6" x14ac:dyDescent="0.2">
      <c r="A21" s="27"/>
      <c r="B21" s="18"/>
      <c r="C21" s="18"/>
      <c r="D21" s="2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6" x14ac:dyDescent="0.2">
      <c r="A22" s="29" t="s">
        <v>134</v>
      </c>
      <c r="B22" s="18">
        <f t="shared" ref="B22:B23" si="0">B12</f>
        <v>500000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6" x14ac:dyDescent="0.2">
      <c r="A23" s="29" t="s">
        <v>129</v>
      </c>
      <c r="B23" s="47">
        <f t="shared" si="0"/>
        <v>0.25</v>
      </c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6" x14ac:dyDescent="0.2">
      <c r="A24" s="27" t="s">
        <v>135</v>
      </c>
      <c r="B24" s="43">
        <f>B22*B23</f>
        <v>125000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6" x14ac:dyDescent="0.2">
      <c r="A25" s="33"/>
      <c r="B25" s="31"/>
      <c r="C25" s="31"/>
      <c r="D25" s="31"/>
      <c r="E25" s="31"/>
      <c r="F25" s="31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6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6" x14ac:dyDescent="0.2"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6" x14ac:dyDescent="0.2">
      <c r="A28" s="24" t="s">
        <v>56</v>
      </c>
      <c r="B28" s="25"/>
      <c r="C28" s="25"/>
      <c r="D28" s="25"/>
      <c r="E28" s="25"/>
      <c r="F28" s="25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6" x14ac:dyDescent="0.2">
      <c r="A29" s="2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6" x14ac:dyDescent="0.2">
      <c r="A30" s="27" t="s">
        <v>136</v>
      </c>
      <c r="B30" s="18" t="s">
        <v>137</v>
      </c>
      <c r="C30" s="1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6" x14ac:dyDescent="0.2">
      <c r="A31" s="27" t="s">
        <v>136</v>
      </c>
      <c r="B31" s="18">
        <f>B12-B24</f>
        <v>375000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6" x14ac:dyDescent="0.2">
      <c r="A32" s="33"/>
      <c r="B32" s="31"/>
      <c r="C32" s="31"/>
      <c r="D32" s="31"/>
      <c r="E32" s="31"/>
      <c r="F32" s="31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6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6" x14ac:dyDescent="0.2">
      <c r="A34" s="18"/>
      <c r="B34" s="18"/>
      <c r="C34" s="18"/>
      <c r="D34" s="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6" x14ac:dyDescent="0.2">
      <c r="A35" s="24" t="s">
        <v>30</v>
      </c>
      <c r="B35" s="25"/>
      <c r="C35" s="25"/>
      <c r="D35" s="25"/>
      <c r="E35" s="25"/>
      <c r="F35" s="25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6" x14ac:dyDescent="0.2">
      <c r="A36" s="2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6" x14ac:dyDescent="0.2">
      <c r="A37" s="27" t="s">
        <v>138</v>
      </c>
      <c r="B37" s="18" t="s">
        <v>139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6" x14ac:dyDescent="0.2">
      <c r="A38" s="27" t="s">
        <v>138</v>
      </c>
      <c r="B38" s="18">
        <f>365/(B31/B14)</f>
        <v>194.66666666666666</v>
      </c>
      <c r="C38" s="18" t="s">
        <v>140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6" x14ac:dyDescent="0.2">
      <c r="A39" s="22"/>
      <c r="B39" s="31"/>
      <c r="C39" s="36"/>
      <c r="D39" s="31"/>
      <c r="E39" s="31"/>
      <c r="F39" s="31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6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6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6" x14ac:dyDescent="0.2">
      <c r="A42" s="24" t="s">
        <v>141</v>
      </c>
      <c r="B42" s="25"/>
      <c r="C42" s="25"/>
      <c r="D42" s="25"/>
      <c r="E42" s="25"/>
      <c r="F42" s="25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6" x14ac:dyDescent="0.2">
      <c r="A43" s="2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6" x14ac:dyDescent="0.2">
      <c r="A44" s="27" t="s">
        <v>142</v>
      </c>
      <c r="B44" s="18" t="s">
        <v>143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6" x14ac:dyDescent="0.2">
      <c r="A45" s="27" t="s">
        <v>142</v>
      </c>
      <c r="B45" s="18">
        <f>365/(B12/B15)</f>
        <v>219</v>
      </c>
      <c r="C45" s="18" t="s">
        <v>140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6" x14ac:dyDescent="0.2">
      <c r="A46" s="33"/>
      <c r="B46" s="31"/>
      <c r="C46" s="31"/>
      <c r="D46" s="31"/>
      <c r="E46" s="31"/>
      <c r="F46" s="31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6" x14ac:dyDescent="0.2">
      <c r="A47" s="18" t="s">
        <v>144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6" x14ac:dyDescent="0.2">
      <c r="A49" s="24" t="s">
        <v>145</v>
      </c>
      <c r="B49" s="25"/>
      <c r="C49" s="25"/>
      <c r="D49" s="25"/>
      <c r="E49" s="25"/>
      <c r="F49" s="25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6" x14ac:dyDescent="0.2">
      <c r="A50" s="2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6" x14ac:dyDescent="0.2">
      <c r="A51" s="27" t="s">
        <v>146</v>
      </c>
      <c r="B51" s="18" t="s">
        <v>147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6" x14ac:dyDescent="0.2">
      <c r="A52" s="27" t="s">
        <v>146</v>
      </c>
      <c r="B52" s="18">
        <f>365/(B31/B16)</f>
        <v>97.333333333333329</v>
      </c>
      <c r="C52" s="18" t="s">
        <v>140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6" x14ac:dyDescent="0.2">
      <c r="A53" s="33"/>
      <c r="B53" s="31"/>
      <c r="C53" s="31"/>
      <c r="D53" s="31"/>
      <c r="E53" s="31"/>
      <c r="F53" s="31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6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6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6" x14ac:dyDescent="0.2">
      <c r="A56" s="18"/>
      <c r="B56" s="3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6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6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6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6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6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6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6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6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6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6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6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6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6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6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6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6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6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6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6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6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6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6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6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6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6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6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6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6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6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6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6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6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6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6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6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6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6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6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6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6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6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6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6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6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6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6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6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6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6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6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6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6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6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6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6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6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6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6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6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6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6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6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6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6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6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6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6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6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6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6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6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6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6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6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6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6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6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6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6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6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6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6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6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6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6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6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6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6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6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6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6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6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6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6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6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6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6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6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6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6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6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6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6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6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6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6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6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6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6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6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6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6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6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6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6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6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6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6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6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6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6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6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6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6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6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6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6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6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6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6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6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6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6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6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6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6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6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6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6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6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6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6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6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6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6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6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6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6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6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6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6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6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6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6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6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6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6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6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6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6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6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6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6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6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6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6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6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6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6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6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6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6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6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6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6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6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6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6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6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6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6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6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6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6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6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6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6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6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6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6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6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6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6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6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6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6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6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6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6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6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6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6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6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6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6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6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6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6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6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6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6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6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6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6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6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6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6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6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6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6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6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6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6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6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6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6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6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6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6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6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6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6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6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6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6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6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6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6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6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6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6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6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6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6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6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6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6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6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6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6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6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6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6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6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6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6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6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6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6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6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6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6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6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6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6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6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6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6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6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6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6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6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6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6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6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6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6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6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6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6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6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6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6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6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6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6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6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6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6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6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6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6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6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6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6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6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6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6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6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6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6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6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6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6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6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6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6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6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6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6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6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6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6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6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6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6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6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6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6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6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6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6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6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6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6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6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6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6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6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6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6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6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6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6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6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6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6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6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6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6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6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6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6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6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6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6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6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6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6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6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6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6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6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6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6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6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6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6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6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6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6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6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6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6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6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6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6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6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6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6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6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6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6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6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6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6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6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6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6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6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6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6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6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6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6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6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6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6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6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6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6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6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6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6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6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6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6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6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6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6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6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6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6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6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6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6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6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6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6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6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6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6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6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6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6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6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6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6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6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6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6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6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6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6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6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6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6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6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6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6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6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6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6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6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6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6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6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6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6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6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6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6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6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6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6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6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6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6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6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6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6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6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6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6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6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6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6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6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6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6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6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6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6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6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6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6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6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6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6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6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6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6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6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6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6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6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6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6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6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6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6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6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6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6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6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6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6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6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6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6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6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6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6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6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6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6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6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6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6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6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6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6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6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6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6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6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6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6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6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6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6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6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6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6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6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6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6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6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6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6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6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6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6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6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6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6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6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6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6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6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6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6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6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6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6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6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6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6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6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6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6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6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6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6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6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6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6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6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6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6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6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6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6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6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6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6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6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6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6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6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6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6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6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6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6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6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6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6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6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6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6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6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6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6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6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6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6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6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6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6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6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6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6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6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6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6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6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6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6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6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6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6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6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6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6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6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6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6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6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6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6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6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6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6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6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6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6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6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6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6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6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6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6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6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6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6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6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6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6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6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6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6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6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6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6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6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6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6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6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6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6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6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6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6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6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6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6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6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6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6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6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6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6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6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6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6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6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6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6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6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6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6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6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6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6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6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6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6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6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6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6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6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6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6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6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6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6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6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6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6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6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6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6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6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6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6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6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6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6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6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6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6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6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6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6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6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6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6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6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6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6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6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6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6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6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6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6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6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6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6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6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6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6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6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6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6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6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6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6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6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6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6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6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6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6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6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6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6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6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6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6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6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6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6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6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6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6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6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6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6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6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6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6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6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6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6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6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6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6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6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6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6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6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6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6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6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6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6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6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6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6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6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6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6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6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6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6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6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6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6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6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6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6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6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6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6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6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6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6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6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6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6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6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6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6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6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6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6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6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6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6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6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6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6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6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6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6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6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6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6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6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6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6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6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6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6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6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6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6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6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6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6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6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6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6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6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6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6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6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6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6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6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6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6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6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6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6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6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6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6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6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6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6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6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6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6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6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6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6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6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6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6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6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6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6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6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6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6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6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6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6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6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6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6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6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6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6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6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6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6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6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6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6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6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6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6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6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6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6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6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6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6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6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6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6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6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6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6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6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6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6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6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6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6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6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6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6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6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6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6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6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6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6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6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6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6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6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6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6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6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6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6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6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6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6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6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6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6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6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6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6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6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6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6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6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6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6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6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6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6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6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6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6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6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6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6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6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6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6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6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6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6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6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6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6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6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6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6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6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6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6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6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6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6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6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6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6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  <row r="995" spans="1:22" ht="16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</row>
    <row r="996" spans="1:22" ht="16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</row>
    <row r="997" spans="1:22" ht="16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</row>
    <row r="998" spans="1:22" ht="16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</row>
    <row r="999" spans="1:22" ht="16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</row>
    <row r="1000" spans="1:22" ht="16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</row>
    <row r="1001" spans="1:22" ht="16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</row>
    <row r="1002" spans="1:22" ht="16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</row>
    <row r="1003" spans="1:22" ht="16" x14ac:dyDescent="0.2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</row>
    <row r="1004" spans="1:22" ht="16" x14ac:dyDescent="0.2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</row>
    <row r="1005" spans="1:22" ht="16" x14ac:dyDescent="0.2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</row>
    <row r="1006" spans="1:22" ht="16" x14ac:dyDescent="0.2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</row>
    <row r="1007" spans="1:22" ht="16" x14ac:dyDescent="0.2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</row>
    <row r="1008" spans="1:22" ht="16" x14ac:dyDescent="0.2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</row>
  </sheetData>
  <mergeCells count="10">
    <mergeCell ref="A6:F6"/>
    <mergeCell ref="A7:F7"/>
    <mergeCell ref="A1:F1"/>
    <mergeCell ref="A5:F5"/>
    <mergeCell ref="A2:F3"/>
    <mergeCell ref="A8:F8"/>
    <mergeCell ref="A10:F10"/>
    <mergeCell ref="A18:F18"/>
    <mergeCell ref="A11:B11"/>
    <mergeCell ref="A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U1008"/>
  <sheetViews>
    <sheetView workbookViewId="0">
      <selection activeCell="A13" sqref="A13"/>
    </sheetView>
  </sheetViews>
  <sheetFormatPr baseColWidth="10" defaultColWidth="12.6640625" defaultRowHeight="15.75" customHeight="1" x14ac:dyDescent="0.2"/>
  <cols>
    <col min="1" max="1" width="97.83203125" style="1" bestFit="1" customWidth="1"/>
    <col min="2" max="2" width="26" style="1" bestFit="1" customWidth="1"/>
    <col min="3" max="3" width="9.33203125" style="1" bestFit="1" customWidth="1"/>
    <col min="4" max="4" width="56.6640625" style="1" bestFit="1" customWidth="1"/>
    <col min="5" max="16384" width="12.6640625" style="1"/>
  </cols>
  <sheetData>
    <row r="1" spans="1:21" ht="16" x14ac:dyDescent="0.2">
      <c r="A1" s="58" t="s">
        <v>148</v>
      </c>
      <c r="B1" s="50"/>
      <c r="C1" s="50"/>
      <c r="D1" s="50"/>
      <c r="E1" s="50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6" customHeight="1" x14ac:dyDescent="0.2">
      <c r="A2" s="57" t="s">
        <v>149</v>
      </c>
      <c r="B2" s="57"/>
      <c r="C2" s="57"/>
      <c r="D2" s="57"/>
      <c r="E2" s="3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6" x14ac:dyDescent="0.2">
      <c r="A3" s="57"/>
      <c r="B3" s="57"/>
      <c r="C3" s="57"/>
      <c r="D3" s="57"/>
      <c r="E3" s="3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.5" customHeight="1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6" x14ac:dyDescent="0.2">
      <c r="A5" s="18" t="s">
        <v>150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6" x14ac:dyDescent="0.2">
      <c r="A6" s="18" t="s">
        <v>151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6" x14ac:dyDescent="0.2">
      <c r="A7" s="56"/>
      <c r="B7" s="50"/>
      <c r="C7" s="50"/>
      <c r="D7" s="50"/>
      <c r="E7" s="50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16" x14ac:dyDescent="0.2">
      <c r="A8" s="56"/>
      <c r="B8" s="50"/>
      <c r="C8" s="50"/>
      <c r="D8" s="50"/>
      <c r="E8" s="50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16" x14ac:dyDescent="0.2">
      <c r="A9" s="55" t="s">
        <v>7</v>
      </c>
      <c r="B9" s="5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6" x14ac:dyDescent="0.2">
      <c r="A10" s="23" t="s">
        <v>152</v>
      </c>
      <c r="B10" s="4">
        <v>1000000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16" x14ac:dyDescent="0.2">
      <c r="A11" s="23" t="s">
        <v>153</v>
      </c>
      <c r="B11" s="4">
        <v>500000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6" x14ac:dyDescent="0.2">
      <c r="A12" s="23" t="s">
        <v>154</v>
      </c>
      <c r="B12" s="4">
        <v>2000000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6" x14ac:dyDescent="0.2">
      <c r="A13" s="23" t="s">
        <v>155</v>
      </c>
      <c r="B13" s="5">
        <v>0.2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16" x14ac:dyDescent="0.2">
      <c r="A14" s="23" t="s">
        <v>156</v>
      </c>
      <c r="B14" s="5">
        <v>0.4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16" x14ac:dyDescent="0.2">
      <c r="A15" s="23" t="s">
        <v>157</v>
      </c>
      <c r="B15" s="5">
        <v>0.15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16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16" x14ac:dyDescent="0.2">
      <c r="A17" s="54" t="s">
        <v>15</v>
      </c>
      <c r="B17" s="50"/>
      <c r="C17" s="50"/>
      <c r="D17" s="50"/>
      <c r="E17" s="5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16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16" x14ac:dyDescent="0.2">
      <c r="A19" s="24" t="s">
        <v>16</v>
      </c>
      <c r="B19" s="25"/>
      <c r="C19" s="25"/>
      <c r="D19" s="25"/>
      <c r="E19" s="2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16" x14ac:dyDescent="0.2">
      <c r="A20" s="29"/>
      <c r="C20" s="18"/>
      <c r="D20" s="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16" x14ac:dyDescent="0.2">
      <c r="A21" s="9" t="s">
        <v>158</v>
      </c>
      <c r="B21" s="16" t="s">
        <v>159</v>
      </c>
      <c r="C21" s="18">
        <f>B12*(1+B13)</f>
        <v>2400000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16" x14ac:dyDescent="0.2">
      <c r="A22" s="9"/>
      <c r="B22" s="2"/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16" x14ac:dyDescent="0.2">
      <c r="A23" s="9" t="s">
        <v>160</v>
      </c>
      <c r="B23" s="48" t="s">
        <v>161</v>
      </c>
      <c r="C23" s="16" t="s">
        <v>162</v>
      </c>
      <c r="D23" s="39">
        <f>(1-B14)</f>
        <v>0.6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16" x14ac:dyDescent="0.2">
      <c r="A24" s="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16" x14ac:dyDescent="0.2">
      <c r="A25" s="3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16" x14ac:dyDescent="0.2">
      <c r="A26" s="38" t="s">
        <v>163</v>
      </c>
      <c r="B26" s="18" t="s">
        <v>164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16" x14ac:dyDescent="0.2">
      <c r="A27" s="38" t="s">
        <v>163</v>
      </c>
      <c r="B27" s="18">
        <f>B10*B13-B11*B13-D23*B15*C21</f>
        <v>-116000</v>
      </c>
      <c r="C27" s="18"/>
      <c r="D27" s="18" t="s">
        <v>165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16" x14ac:dyDescent="0.2">
      <c r="A28" s="33"/>
      <c r="B28" s="31"/>
      <c r="C28" s="31"/>
      <c r="D28" s="31"/>
      <c r="E28" s="3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16" x14ac:dyDescent="0.2">
      <c r="A29" s="18"/>
      <c r="B29" s="18"/>
      <c r="C29" s="1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16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16" x14ac:dyDescent="0.2">
      <c r="A31" s="24" t="s">
        <v>26</v>
      </c>
      <c r="B31" s="25"/>
      <c r="C31" s="25"/>
      <c r="D31" s="25"/>
      <c r="E31" s="25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16" x14ac:dyDescent="0.2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16" x14ac:dyDescent="0.2">
      <c r="A33" s="9" t="s">
        <v>166</v>
      </c>
      <c r="B33" s="2">
        <v>500000</v>
      </c>
      <c r="D33" s="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16" x14ac:dyDescent="0.2">
      <c r="A34" s="2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16" x14ac:dyDescent="0.2">
      <c r="A35" s="9" t="s">
        <v>158</v>
      </c>
      <c r="B35" s="16" t="s">
        <v>159</v>
      </c>
      <c r="C35" s="19">
        <f>B11*(1+B13)</f>
        <v>600000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16" x14ac:dyDescent="0.2">
      <c r="A36" s="2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16" x14ac:dyDescent="0.2">
      <c r="A37" s="2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16" x14ac:dyDescent="0.2">
      <c r="A38" s="38" t="s">
        <v>163</v>
      </c>
      <c r="B38" s="18" t="s">
        <v>164</v>
      </c>
      <c r="C38" s="35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16" x14ac:dyDescent="0.2">
      <c r="A39" s="38" t="s">
        <v>163</v>
      </c>
      <c r="B39" s="18">
        <f>B10*B13-B11*B13-D23*B15*C35</f>
        <v>46000</v>
      </c>
      <c r="C39" s="39"/>
      <c r="D39" s="18" t="s">
        <v>167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16" x14ac:dyDescent="0.2">
      <c r="A40" s="33"/>
      <c r="B40" s="31"/>
      <c r="C40" s="31"/>
      <c r="D40" s="31"/>
      <c r="E40" s="31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16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16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16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16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1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1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1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1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16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6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16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16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16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ht="16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16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16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16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16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16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16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16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16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16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16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16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16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16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16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16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16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16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16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16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16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16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16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16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16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ht="16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ht="16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ht="16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ht="16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ht="16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ht="16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ht="16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ht="16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ht="16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ht="16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ht="16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ht="16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ht="16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ht="16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ht="16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ht="16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 ht="16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 ht="16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 ht="16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 ht="16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ht="16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ht="1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ht="16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ht="16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ht="16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ht="16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 ht="16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pans="1:21" ht="16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pans="1:21" ht="16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1" ht="16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ht="16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ht="16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ht="16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ht="16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1" ht="16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1" ht="16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1:21" ht="16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21" ht="16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1:21" ht="16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1:21" ht="16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1:21" ht="16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spans="1:21" ht="16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1:21" ht="16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1:21" ht="16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1:21" ht="16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1:21" ht="16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1:21" ht="16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1:21" ht="16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</row>
    <row r="127" spans="1:21" ht="16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1:21" ht="16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1:21" ht="16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</row>
    <row r="130" spans="1:21" ht="16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</row>
    <row r="131" spans="1:21" ht="16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spans="1:21" ht="16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</row>
    <row r="133" spans="1:21" ht="16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</row>
    <row r="134" spans="1:21" ht="16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</row>
    <row r="135" spans="1:21" ht="16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</row>
    <row r="136" spans="1:21" ht="16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</row>
    <row r="137" spans="1:21" ht="16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</row>
    <row r="138" spans="1:21" ht="16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</row>
    <row r="139" spans="1:21" ht="16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</row>
    <row r="140" spans="1:21" ht="16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</row>
    <row r="141" spans="1:21" ht="16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</row>
    <row r="142" spans="1:21" ht="16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</row>
    <row r="143" spans="1:21" ht="16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</row>
    <row r="144" spans="1:21" ht="16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</row>
    <row r="145" spans="1:21" ht="16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</row>
    <row r="146" spans="1:21" ht="16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</row>
    <row r="147" spans="1:21" ht="16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</row>
    <row r="148" spans="1:21" ht="16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</row>
    <row r="149" spans="1:21" ht="16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spans="1:21" ht="16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</row>
    <row r="151" spans="1:21" ht="16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spans="1:21" ht="16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</row>
    <row r="153" spans="1:21" ht="16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spans="1:21" ht="16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</row>
    <row r="155" spans="1:21" ht="16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</row>
    <row r="156" spans="1:21" ht="16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</row>
    <row r="157" spans="1:21" ht="16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</row>
    <row r="158" spans="1:21" ht="16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</row>
    <row r="159" spans="1:21" ht="16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</row>
    <row r="160" spans="1:21" ht="16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</row>
    <row r="161" spans="1:21" ht="16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spans="1:21" ht="16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</row>
    <row r="163" spans="1:21" ht="16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</row>
    <row r="164" spans="1:21" ht="16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</row>
    <row r="165" spans="1:21" ht="16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</row>
    <row r="166" spans="1:21" ht="16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</row>
    <row r="167" spans="1:21" ht="16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</row>
    <row r="168" spans="1:21" ht="16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</row>
    <row r="169" spans="1:21" ht="16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</row>
    <row r="170" spans="1:21" ht="16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  <row r="171" spans="1:21" ht="16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</row>
    <row r="172" spans="1:21" ht="16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</row>
    <row r="173" spans="1:21" ht="16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</row>
    <row r="174" spans="1:21" ht="16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</row>
    <row r="175" spans="1:21" ht="16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</row>
    <row r="176" spans="1:21" ht="16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</row>
    <row r="177" spans="1:21" ht="16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</row>
    <row r="178" spans="1:21" ht="16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</row>
    <row r="179" spans="1:21" ht="16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</row>
    <row r="180" spans="1:21" ht="16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</row>
    <row r="181" spans="1:21" ht="16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</row>
    <row r="182" spans="1:21" ht="16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</row>
    <row r="183" spans="1:21" ht="16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</row>
    <row r="184" spans="1:21" ht="16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</row>
    <row r="185" spans="1:21" ht="16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</row>
    <row r="186" spans="1:21" ht="16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</row>
    <row r="187" spans="1:21" ht="16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</row>
    <row r="188" spans="1:21" ht="16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</row>
    <row r="189" spans="1:21" ht="16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</row>
    <row r="190" spans="1:21" ht="16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</row>
    <row r="191" spans="1:21" ht="16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</row>
    <row r="192" spans="1:21" ht="16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</row>
    <row r="193" spans="1:21" ht="16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</row>
    <row r="194" spans="1:21" ht="16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</row>
    <row r="195" spans="1:21" ht="16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</row>
    <row r="196" spans="1:21" ht="16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</row>
    <row r="197" spans="1:21" ht="16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</row>
    <row r="198" spans="1:21" ht="16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</row>
    <row r="199" spans="1:21" ht="16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</row>
    <row r="200" spans="1:21" ht="16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</row>
    <row r="201" spans="1:21" ht="16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</row>
    <row r="202" spans="1:21" ht="16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</row>
    <row r="203" spans="1:21" ht="16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</row>
    <row r="204" spans="1:21" ht="16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</row>
    <row r="205" spans="1:21" ht="16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</row>
    <row r="206" spans="1:21" ht="16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1:21" ht="16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1:21" ht="16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1:21" ht="16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1:21" ht="16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1:21" ht="16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1:21" ht="16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1:21" ht="16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</row>
    <row r="214" spans="1:21" ht="16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1:21" ht="16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1:21" ht="16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1:21" ht="16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1:21" ht="16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spans="1:21" ht="16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</row>
    <row r="220" spans="1:21" ht="16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1:21" ht="16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1:21" ht="16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</row>
    <row r="223" spans="1:21" ht="16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</row>
    <row r="224" spans="1:21" ht="16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</row>
    <row r="225" spans="1:21" ht="16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ht="16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ht="16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ht="16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pans="1:21" ht="16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</row>
    <row r="230" spans="1:21" ht="16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</row>
    <row r="231" spans="1:21" ht="16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</row>
    <row r="232" spans="1:21" ht="16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</row>
    <row r="233" spans="1:21" ht="16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</row>
    <row r="234" spans="1:21" ht="16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</row>
    <row r="235" spans="1:21" ht="16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</row>
    <row r="236" spans="1:21" ht="16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</row>
    <row r="237" spans="1:21" ht="16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</row>
    <row r="238" spans="1:21" ht="16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pans="1:21" ht="16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pans="1:21" ht="16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</row>
    <row r="241" spans="1:21" ht="16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1" ht="16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1" ht="16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</row>
    <row r="244" spans="1:21" ht="16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</row>
    <row r="245" spans="1:21" ht="16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</row>
    <row r="246" spans="1:21" ht="16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</row>
    <row r="247" spans="1:21" ht="16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</row>
    <row r="248" spans="1:21" ht="16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</row>
    <row r="249" spans="1:21" ht="16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pans="1:21" ht="16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pans="1:21" ht="16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</row>
    <row r="252" spans="1:21" ht="16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</row>
    <row r="253" spans="1:21" ht="16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</row>
    <row r="254" spans="1:21" ht="16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pans="1:21" ht="16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  <row r="256" spans="1:21" ht="16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</row>
    <row r="257" spans="1:21" ht="16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</row>
    <row r="258" spans="1:21" ht="16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</row>
    <row r="259" spans="1:21" ht="16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</row>
    <row r="260" spans="1:21" ht="16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</row>
    <row r="261" spans="1:21" ht="16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</row>
    <row r="262" spans="1:21" ht="16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</row>
    <row r="263" spans="1:21" ht="16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</row>
    <row r="264" spans="1:21" ht="16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</row>
    <row r="265" spans="1:21" ht="16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</row>
    <row r="266" spans="1:21" ht="16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</row>
    <row r="267" spans="1:21" ht="16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</row>
    <row r="268" spans="1:21" ht="16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</row>
    <row r="269" spans="1:21" ht="16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</row>
    <row r="270" spans="1:21" ht="16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</row>
    <row r="271" spans="1:21" ht="16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</row>
    <row r="272" spans="1:21" ht="16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</row>
    <row r="273" spans="1:21" ht="16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</row>
    <row r="274" spans="1:21" ht="16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</row>
    <row r="275" spans="1:21" ht="16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</row>
    <row r="276" spans="1:21" ht="16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</row>
    <row r="277" spans="1:21" ht="16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</row>
    <row r="278" spans="1:21" ht="16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</row>
    <row r="279" spans="1:21" ht="16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</row>
    <row r="280" spans="1:21" ht="16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</row>
    <row r="281" spans="1:21" ht="16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</row>
    <row r="282" spans="1:21" ht="16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</row>
    <row r="283" spans="1:21" ht="16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</row>
    <row r="284" spans="1:21" ht="16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</row>
    <row r="285" spans="1:21" ht="16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</row>
    <row r="286" spans="1:21" ht="16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</row>
    <row r="287" spans="1:21" ht="16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</row>
    <row r="288" spans="1:21" ht="16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</row>
    <row r="289" spans="1:21" ht="16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</row>
    <row r="290" spans="1:21" ht="16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</row>
    <row r="291" spans="1:21" ht="16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</row>
    <row r="292" spans="1:21" ht="16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</row>
    <row r="293" spans="1:21" ht="16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</row>
    <row r="294" spans="1:21" ht="16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</row>
    <row r="295" spans="1:21" ht="16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</row>
    <row r="296" spans="1:21" ht="16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</row>
    <row r="297" spans="1:21" ht="16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</row>
    <row r="298" spans="1:21" ht="16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</row>
    <row r="299" spans="1:21" ht="16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</row>
    <row r="300" spans="1:21" ht="16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</row>
    <row r="301" spans="1:21" ht="16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</row>
    <row r="302" spans="1:21" ht="16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</row>
    <row r="303" spans="1:21" ht="16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</row>
    <row r="304" spans="1:21" ht="16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</row>
    <row r="305" spans="1:21" ht="16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</row>
    <row r="306" spans="1:21" ht="16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</row>
    <row r="307" spans="1:21" ht="16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</row>
    <row r="308" spans="1:21" ht="16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</row>
    <row r="309" spans="1:21" ht="16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</row>
    <row r="310" spans="1:21" ht="16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</row>
    <row r="311" spans="1:21" ht="16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</row>
    <row r="312" spans="1:21" ht="16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</row>
    <row r="313" spans="1:21" ht="16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</row>
    <row r="314" spans="1:21" ht="16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</row>
    <row r="315" spans="1:21" ht="16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</row>
    <row r="316" spans="1:21" ht="16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</row>
    <row r="317" spans="1:21" ht="16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</row>
    <row r="318" spans="1:21" ht="16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</row>
    <row r="319" spans="1:21" ht="16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</row>
    <row r="320" spans="1:21" ht="16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</row>
    <row r="321" spans="1:21" ht="16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</row>
    <row r="322" spans="1:21" ht="16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</row>
    <row r="323" spans="1:21" ht="16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</row>
    <row r="324" spans="1:21" ht="16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</row>
    <row r="325" spans="1:21" ht="16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</row>
    <row r="326" spans="1:21" ht="16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</row>
    <row r="327" spans="1:21" ht="16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</row>
    <row r="328" spans="1:21" ht="16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</row>
    <row r="329" spans="1:21" ht="16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</row>
    <row r="330" spans="1:21" ht="16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</row>
    <row r="331" spans="1:21" ht="16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</row>
    <row r="332" spans="1:21" ht="16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</row>
    <row r="333" spans="1:21" ht="16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</row>
    <row r="334" spans="1:21" ht="16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</row>
    <row r="335" spans="1:21" ht="16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</row>
    <row r="336" spans="1:21" ht="16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</row>
    <row r="337" spans="1:21" ht="16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</row>
    <row r="338" spans="1:21" ht="16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</row>
    <row r="339" spans="1:21" ht="16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</row>
    <row r="340" spans="1:21" ht="16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</row>
    <row r="341" spans="1:21" ht="16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</row>
    <row r="342" spans="1:21" ht="16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</row>
    <row r="343" spans="1:21" ht="16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</row>
    <row r="344" spans="1:21" ht="16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</row>
    <row r="345" spans="1:21" ht="16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</row>
    <row r="346" spans="1:21" ht="16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</row>
    <row r="347" spans="1:21" ht="16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</row>
    <row r="348" spans="1:21" ht="16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</row>
    <row r="349" spans="1:21" ht="16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</row>
    <row r="350" spans="1:21" ht="16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</row>
    <row r="351" spans="1:21" ht="16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</row>
    <row r="352" spans="1:21" ht="16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</row>
    <row r="353" spans="1:21" ht="16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</row>
    <row r="354" spans="1:21" ht="16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</row>
    <row r="355" spans="1:21" ht="16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</row>
    <row r="356" spans="1:21" ht="16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</row>
    <row r="357" spans="1:21" ht="16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</row>
    <row r="358" spans="1:21" ht="16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</row>
    <row r="359" spans="1:21" ht="16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</row>
    <row r="360" spans="1:21" ht="16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</row>
    <row r="361" spans="1:21" ht="16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</row>
    <row r="362" spans="1:21" ht="16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</row>
    <row r="363" spans="1:21" ht="16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</row>
    <row r="364" spans="1:21" ht="16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</row>
    <row r="365" spans="1:21" ht="16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</row>
    <row r="366" spans="1:21" ht="16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</row>
    <row r="367" spans="1:21" ht="16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</row>
    <row r="368" spans="1:21" ht="16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</row>
    <row r="369" spans="1:21" ht="16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</row>
    <row r="370" spans="1:21" ht="16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</row>
    <row r="371" spans="1:21" ht="16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</row>
    <row r="372" spans="1:21" ht="16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</row>
    <row r="373" spans="1:21" ht="16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</row>
    <row r="374" spans="1:21" ht="16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</row>
    <row r="375" spans="1:21" ht="16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</row>
    <row r="376" spans="1:21" ht="16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</row>
    <row r="377" spans="1:21" ht="16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</row>
    <row r="378" spans="1:21" ht="16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</row>
    <row r="379" spans="1:21" ht="16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</row>
    <row r="380" spans="1:21" ht="16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</row>
    <row r="381" spans="1:21" ht="16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</row>
    <row r="382" spans="1:21" ht="16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</row>
    <row r="383" spans="1:21" ht="16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</row>
    <row r="384" spans="1:21" ht="16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</row>
    <row r="385" spans="1:21" ht="16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</row>
    <row r="386" spans="1:21" ht="16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</row>
    <row r="387" spans="1:21" ht="16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</row>
    <row r="388" spans="1:21" ht="16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</row>
    <row r="389" spans="1:21" ht="16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</row>
    <row r="390" spans="1:21" ht="16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</row>
    <row r="391" spans="1:21" ht="16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</row>
    <row r="392" spans="1:21" ht="16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</row>
    <row r="393" spans="1:21" ht="16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</row>
    <row r="394" spans="1:21" ht="16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</row>
    <row r="395" spans="1:21" ht="16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</row>
    <row r="396" spans="1:21" ht="16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</row>
    <row r="397" spans="1:21" ht="16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</row>
    <row r="398" spans="1:21" ht="16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</row>
    <row r="399" spans="1:21" ht="16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</row>
    <row r="400" spans="1:21" ht="16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</row>
    <row r="401" spans="1:21" ht="16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</row>
    <row r="402" spans="1:21" ht="16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</row>
    <row r="403" spans="1:21" ht="16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</row>
    <row r="404" spans="1:21" ht="16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</row>
    <row r="405" spans="1:21" ht="16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</row>
    <row r="406" spans="1:21" ht="16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</row>
    <row r="407" spans="1:21" ht="16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</row>
    <row r="408" spans="1:21" ht="16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</row>
    <row r="409" spans="1:21" ht="16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</row>
    <row r="410" spans="1:21" ht="16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</row>
    <row r="411" spans="1:21" ht="16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</row>
    <row r="412" spans="1:21" ht="16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</row>
    <row r="413" spans="1:21" ht="16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</row>
    <row r="414" spans="1:21" ht="16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</row>
    <row r="415" spans="1:21" ht="16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</row>
    <row r="416" spans="1:21" ht="16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</row>
    <row r="417" spans="1:21" ht="16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</row>
    <row r="418" spans="1:21" ht="16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</row>
    <row r="419" spans="1:21" ht="16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</row>
    <row r="420" spans="1:21" ht="16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</row>
    <row r="421" spans="1:21" ht="16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</row>
    <row r="422" spans="1:21" ht="16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</row>
    <row r="423" spans="1:21" ht="16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</row>
    <row r="424" spans="1:21" ht="16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</row>
    <row r="425" spans="1:21" ht="16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</row>
    <row r="426" spans="1:21" ht="16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</row>
    <row r="427" spans="1:21" ht="16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</row>
    <row r="428" spans="1:21" ht="16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</row>
    <row r="429" spans="1:21" ht="16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</row>
    <row r="430" spans="1:21" ht="16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</row>
    <row r="431" spans="1:21" ht="16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</row>
    <row r="432" spans="1:21" ht="16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</row>
    <row r="433" spans="1:21" ht="16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</row>
    <row r="434" spans="1:21" ht="16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</row>
    <row r="435" spans="1:21" ht="16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</row>
    <row r="436" spans="1:21" ht="16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</row>
    <row r="437" spans="1:21" ht="16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</row>
    <row r="438" spans="1:21" ht="16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</row>
    <row r="439" spans="1:21" ht="16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</row>
    <row r="440" spans="1:21" ht="16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</row>
    <row r="441" spans="1:21" ht="16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</row>
    <row r="442" spans="1:21" ht="16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</row>
    <row r="443" spans="1:21" ht="16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</row>
    <row r="444" spans="1:21" ht="16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</row>
    <row r="445" spans="1:21" ht="16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</row>
    <row r="446" spans="1:21" ht="16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</row>
    <row r="447" spans="1:21" ht="16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</row>
    <row r="448" spans="1:21" ht="16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</row>
    <row r="449" spans="1:21" ht="16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</row>
    <row r="450" spans="1:21" ht="16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</row>
    <row r="451" spans="1:21" ht="16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</row>
    <row r="452" spans="1:21" ht="16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</row>
    <row r="453" spans="1:21" ht="16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</row>
    <row r="454" spans="1:21" ht="16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</row>
    <row r="455" spans="1:21" ht="16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</row>
    <row r="456" spans="1:21" ht="16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</row>
    <row r="457" spans="1:21" ht="16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</row>
    <row r="458" spans="1:21" ht="16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</row>
    <row r="459" spans="1:21" ht="16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</row>
    <row r="460" spans="1:21" ht="16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</row>
    <row r="461" spans="1:21" ht="16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</row>
    <row r="462" spans="1:21" ht="16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</row>
    <row r="463" spans="1:21" ht="16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</row>
    <row r="464" spans="1:21" ht="16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</row>
    <row r="465" spans="1:21" ht="16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</row>
    <row r="466" spans="1:21" ht="16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</row>
    <row r="467" spans="1:21" ht="16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</row>
    <row r="468" spans="1:21" ht="16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</row>
    <row r="469" spans="1:21" ht="16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</row>
    <row r="470" spans="1:21" ht="16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</row>
    <row r="471" spans="1:21" ht="16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</row>
    <row r="472" spans="1:21" ht="16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</row>
    <row r="473" spans="1:21" ht="16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</row>
    <row r="474" spans="1:21" ht="16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</row>
    <row r="475" spans="1:21" ht="16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</row>
    <row r="476" spans="1:21" ht="16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</row>
    <row r="477" spans="1:21" ht="16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</row>
    <row r="478" spans="1:21" ht="16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</row>
    <row r="479" spans="1:21" ht="16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</row>
    <row r="480" spans="1:21" ht="16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</row>
    <row r="481" spans="1:21" ht="16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</row>
    <row r="482" spans="1:21" ht="16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</row>
    <row r="483" spans="1:21" ht="16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</row>
    <row r="484" spans="1:21" ht="16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</row>
    <row r="485" spans="1:21" ht="16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</row>
    <row r="486" spans="1:21" ht="16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</row>
    <row r="487" spans="1:21" ht="16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</row>
    <row r="488" spans="1:21" ht="16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</row>
    <row r="489" spans="1:21" ht="16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</row>
    <row r="490" spans="1:21" ht="16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</row>
    <row r="491" spans="1:21" ht="16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</row>
    <row r="492" spans="1:21" ht="16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</row>
    <row r="493" spans="1:21" ht="16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</row>
    <row r="494" spans="1:21" ht="16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</row>
    <row r="495" spans="1:21" ht="16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</row>
    <row r="496" spans="1:21" ht="16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</row>
    <row r="497" spans="1:21" ht="16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</row>
    <row r="498" spans="1:21" ht="16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</row>
    <row r="499" spans="1:21" ht="16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</row>
    <row r="500" spans="1:21" ht="16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</row>
    <row r="501" spans="1:21" ht="16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</row>
    <row r="502" spans="1:21" ht="16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</row>
    <row r="503" spans="1:21" ht="16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</row>
    <row r="504" spans="1:21" ht="16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</row>
    <row r="505" spans="1:21" ht="16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</row>
    <row r="506" spans="1:21" ht="16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</row>
    <row r="507" spans="1:21" ht="16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</row>
    <row r="508" spans="1:21" ht="16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</row>
    <row r="509" spans="1:21" ht="16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</row>
    <row r="510" spans="1:21" ht="16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</row>
    <row r="511" spans="1:21" ht="16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</row>
    <row r="512" spans="1:21" ht="16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</row>
    <row r="513" spans="1:21" ht="16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</row>
    <row r="514" spans="1:21" ht="16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</row>
    <row r="515" spans="1:21" ht="16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</row>
    <row r="516" spans="1:21" ht="16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</row>
    <row r="517" spans="1:21" ht="16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</row>
    <row r="518" spans="1:21" ht="16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</row>
    <row r="519" spans="1:21" ht="16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</row>
    <row r="520" spans="1:21" ht="16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</row>
    <row r="521" spans="1:21" ht="16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</row>
    <row r="522" spans="1:21" ht="16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</row>
    <row r="523" spans="1:21" ht="16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</row>
    <row r="524" spans="1:21" ht="16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</row>
    <row r="525" spans="1:21" ht="16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</row>
    <row r="526" spans="1:21" ht="16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</row>
    <row r="527" spans="1:21" ht="16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</row>
    <row r="528" spans="1:21" ht="16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</row>
    <row r="529" spans="1:21" ht="16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</row>
    <row r="530" spans="1:21" ht="16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</row>
    <row r="531" spans="1:21" ht="16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</row>
    <row r="532" spans="1:21" ht="16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</row>
    <row r="533" spans="1:21" ht="16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</row>
    <row r="534" spans="1:21" ht="16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</row>
    <row r="535" spans="1:21" ht="16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</row>
    <row r="536" spans="1:21" ht="16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</row>
    <row r="537" spans="1:21" ht="16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</row>
    <row r="538" spans="1:21" ht="16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</row>
    <row r="539" spans="1:21" ht="16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</row>
    <row r="540" spans="1:21" ht="16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</row>
    <row r="541" spans="1:21" ht="16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</row>
    <row r="542" spans="1:21" ht="16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</row>
    <row r="543" spans="1:21" ht="16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</row>
    <row r="544" spans="1:21" ht="16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</row>
    <row r="545" spans="1:21" ht="16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</row>
    <row r="546" spans="1:21" ht="16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</row>
    <row r="547" spans="1:21" ht="16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</row>
    <row r="548" spans="1:21" ht="16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</row>
    <row r="549" spans="1:21" ht="16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</row>
    <row r="550" spans="1:21" ht="16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</row>
    <row r="551" spans="1:21" ht="16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</row>
    <row r="552" spans="1:21" ht="16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</row>
    <row r="553" spans="1:21" ht="16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</row>
    <row r="554" spans="1:21" ht="16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</row>
    <row r="555" spans="1:21" ht="16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</row>
    <row r="556" spans="1:21" ht="16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</row>
    <row r="557" spans="1:21" ht="16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</row>
    <row r="558" spans="1:21" ht="16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</row>
    <row r="559" spans="1:21" ht="16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</row>
    <row r="560" spans="1:21" ht="16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</row>
    <row r="561" spans="1:21" ht="16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</row>
    <row r="562" spans="1:21" ht="16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</row>
    <row r="563" spans="1:21" ht="16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</row>
    <row r="564" spans="1:21" ht="16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</row>
    <row r="565" spans="1:21" ht="16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</row>
    <row r="566" spans="1:21" ht="16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</row>
    <row r="567" spans="1:21" ht="16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</row>
    <row r="568" spans="1:21" ht="16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</row>
    <row r="569" spans="1:21" ht="16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</row>
    <row r="570" spans="1:21" ht="16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</row>
    <row r="571" spans="1:21" ht="16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</row>
    <row r="572" spans="1:21" ht="16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</row>
    <row r="573" spans="1:21" ht="16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</row>
    <row r="574" spans="1:21" ht="16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</row>
    <row r="575" spans="1:21" ht="16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</row>
    <row r="576" spans="1:21" ht="16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</row>
    <row r="577" spans="1:21" ht="16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</row>
    <row r="578" spans="1:21" ht="16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</row>
    <row r="579" spans="1:21" ht="16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</row>
    <row r="580" spans="1:21" ht="16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</row>
    <row r="581" spans="1:21" ht="16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</row>
    <row r="582" spans="1:21" ht="16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</row>
    <row r="583" spans="1:21" ht="16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</row>
    <row r="584" spans="1:21" ht="16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</row>
    <row r="585" spans="1:21" ht="16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</row>
    <row r="586" spans="1:21" ht="16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</row>
    <row r="587" spans="1:21" ht="16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</row>
    <row r="588" spans="1:21" ht="16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</row>
    <row r="589" spans="1:21" ht="16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</row>
    <row r="590" spans="1:21" ht="16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</row>
    <row r="591" spans="1:21" ht="16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</row>
    <row r="592" spans="1:21" ht="16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</row>
    <row r="593" spans="1:21" ht="16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</row>
    <row r="594" spans="1:21" ht="16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</row>
    <row r="595" spans="1:21" ht="16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</row>
    <row r="596" spans="1:21" ht="16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</row>
    <row r="597" spans="1:21" ht="16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</row>
    <row r="598" spans="1:21" ht="16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</row>
    <row r="599" spans="1:21" ht="16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</row>
    <row r="600" spans="1:21" ht="16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</row>
    <row r="601" spans="1:21" ht="16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</row>
    <row r="602" spans="1:21" ht="16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</row>
    <row r="603" spans="1:21" ht="16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</row>
    <row r="604" spans="1:21" ht="16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</row>
    <row r="605" spans="1:21" ht="16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</row>
    <row r="606" spans="1:21" ht="16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</row>
    <row r="607" spans="1:21" ht="16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</row>
    <row r="608" spans="1:21" ht="16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</row>
    <row r="609" spans="1:21" ht="16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</row>
    <row r="610" spans="1:21" ht="16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</row>
    <row r="611" spans="1:21" ht="16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</row>
    <row r="612" spans="1:21" ht="16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</row>
    <row r="613" spans="1:21" ht="16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</row>
    <row r="614" spans="1:21" ht="16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</row>
    <row r="615" spans="1:21" ht="16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</row>
    <row r="616" spans="1:21" ht="16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</row>
    <row r="617" spans="1:21" ht="16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</row>
    <row r="618" spans="1:21" ht="16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</row>
    <row r="619" spans="1:21" ht="16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</row>
    <row r="620" spans="1:21" ht="16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</row>
    <row r="621" spans="1:21" ht="16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</row>
    <row r="622" spans="1:21" ht="16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</row>
    <row r="623" spans="1:21" ht="16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</row>
    <row r="624" spans="1:21" ht="16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</row>
    <row r="625" spans="1:21" ht="16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</row>
    <row r="626" spans="1:21" ht="16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</row>
    <row r="627" spans="1:21" ht="16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</row>
    <row r="628" spans="1:21" ht="16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</row>
    <row r="629" spans="1:21" ht="16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</row>
    <row r="630" spans="1:21" ht="16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</row>
    <row r="631" spans="1:21" ht="16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</row>
    <row r="632" spans="1:21" ht="16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</row>
    <row r="633" spans="1:21" ht="16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</row>
    <row r="634" spans="1:21" ht="16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</row>
    <row r="635" spans="1:21" ht="16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</row>
    <row r="636" spans="1:21" ht="16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</row>
    <row r="637" spans="1:21" ht="16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</row>
    <row r="638" spans="1:21" ht="16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</row>
    <row r="639" spans="1:21" ht="16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</row>
    <row r="640" spans="1:21" ht="16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</row>
    <row r="641" spans="1:21" ht="16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</row>
    <row r="642" spans="1:21" ht="16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</row>
    <row r="643" spans="1:21" ht="16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</row>
    <row r="644" spans="1:21" ht="16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</row>
    <row r="645" spans="1:21" ht="16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</row>
    <row r="646" spans="1:21" ht="16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</row>
    <row r="647" spans="1:21" ht="16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</row>
    <row r="648" spans="1:21" ht="16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</row>
    <row r="649" spans="1:21" ht="16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</row>
    <row r="650" spans="1:21" ht="16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</row>
    <row r="651" spans="1:21" ht="16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</row>
    <row r="652" spans="1:21" ht="16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</row>
    <row r="653" spans="1:21" ht="16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</row>
    <row r="654" spans="1:21" ht="16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</row>
    <row r="655" spans="1:21" ht="16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</row>
    <row r="656" spans="1:21" ht="16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</row>
    <row r="657" spans="1:21" ht="16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</row>
    <row r="658" spans="1:21" ht="16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</row>
    <row r="659" spans="1:21" ht="16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</row>
    <row r="660" spans="1:21" ht="16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</row>
    <row r="661" spans="1:21" ht="16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</row>
    <row r="662" spans="1:21" ht="16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</row>
    <row r="663" spans="1:21" ht="16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</row>
    <row r="664" spans="1:21" ht="16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</row>
    <row r="665" spans="1:21" ht="16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</row>
    <row r="666" spans="1:21" ht="16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</row>
    <row r="667" spans="1:21" ht="16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</row>
    <row r="668" spans="1:21" ht="16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</row>
    <row r="669" spans="1:21" ht="16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</row>
    <row r="670" spans="1:21" ht="16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</row>
    <row r="671" spans="1:21" ht="16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</row>
    <row r="672" spans="1:21" ht="16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</row>
    <row r="673" spans="1:21" ht="16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</row>
    <row r="674" spans="1:21" ht="16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</row>
    <row r="675" spans="1:21" ht="16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</row>
    <row r="676" spans="1:21" ht="16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</row>
    <row r="677" spans="1:21" ht="16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</row>
    <row r="678" spans="1:21" ht="16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</row>
    <row r="679" spans="1:21" ht="16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</row>
    <row r="680" spans="1:21" ht="16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</row>
    <row r="681" spans="1:21" ht="16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</row>
    <row r="682" spans="1:21" ht="16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</row>
    <row r="683" spans="1:21" ht="16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</row>
    <row r="684" spans="1:21" ht="16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</row>
    <row r="685" spans="1:21" ht="16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</row>
    <row r="686" spans="1:21" ht="16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</row>
    <row r="687" spans="1:21" ht="16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</row>
    <row r="688" spans="1:21" ht="16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</row>
    <row r="689" spans="1:21" ht="16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</row>
    <row r="690" spans="1:21" ht="16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</row>
    <row r="691" spans="1:21" ht="16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</row>
    <row r="692" spans="1:21" ht="16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</row>
    <row r="693" spans="1:21" ht="16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</row>
    <row r="694" spans="1:21" ht="16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</row>
    <row r="695" spans="1:21" ht="16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</row>
    <row r="696" spans="1:21" ht="16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</row>
    <row r="697" spans="1:21" ht="16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</row>
    <row r="698" spans="1:21" ht="16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</row>
    <row r="699" spans="1:21" ht="16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</row>
    <row r="700" spans="1:21" ht="16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</row>
    <row r="701" spans="1:21" ht="16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</row>
    <row r="702" spans="1:21" ht="16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</row>
    <row r="703" spans="1:21" ht="16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</row>
    <row r="704" spans="1:21" ht="16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</row>
    <row r="705" spans="1:21" ht="16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</row>
    <row r="706" spans="1:21" ht="16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</row>
    <row r="707" spans="1:21" ht="16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</row>
    <row r="708" spans="1:21" ht="16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</row>
    <row r="709" spans="1:21" ht="16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</row>
    <row r="710" spans="1:21" ht="16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</row>
    <row r="711" spans="1:21" ht="16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</row>
    <row r="712" spans="1:21" ht="16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</row>
    <row r="713" spans="1:21" ht="16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</row>
    <row r="714" spans="1:21" ht="16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</row>
    <row r="715" spans="1:21" ht="16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</row>
    <row r="716" spans="1:21" ht="16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</row>
    <row r="717" spans="1:21" ht="16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</row>
    <row r="718" spans="1:21" ht="16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</row>
    <row r="719" spans="1:21" ht="16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</row>
    <row r="720" spans="1:21" ht="16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</row>
    <row r="721" spans="1:21" ht="16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</row>
    <row r="722" spans="1:21" ht="16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</row>
    <row r="723" spans="1:21" ht="16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</row>
    <row r="724" spans="1:21" ht="16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</row>
    <row r="725" spans="1:21" ht="16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</row>
    <row r="726" spans="1:21" ht="16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</row>
    <row r="727" spans="1:21" ht="16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</row>
    <row r="728" spans="1:21" ht="16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</row>
    <row r="729" spans="1:21" ht="16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</row>
    <row r="730" spans="1:21" ht="16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</row>
    <row r="731" spans="1:21" ht="16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</row>
    <row r="732" spans="1:21" ht="16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</row>
    <row r="733" spans="1:21" ht="16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</row>
    <row r="734" spans="1:21" ht="16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</row>
    <row r="735" spans="1:21" ht="16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</row>
    <row r="736" spans="1:21" ht="16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</row>
    <row r="737" spans="1:21" ht="16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</row>
    <row r="738" spans="1:21" ht="16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</row>
    <row r="739" spans="1:21" ht="16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</row>
    <row r="740" spans="1:21" ht="16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</row>
    <row r="741" spans="1:21" ht="16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</row>
    <row r="742" spans="1:21" ht="16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</row>
    <row r="743" spans="1:21" ht="16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</row>
    <row r="744" spans="1:21" ht="16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</row>
    <row r="745" spans="1:21" ht="16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</row>
    <row r="746" spans="1:21" ht="16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</row>
    <row r="747" spans="1:21" ht="16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</row>
    <row r="748" spans="1:21" ht="16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</row>
    <row r="749" spans="1:21" ht="16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</row>
    <row r="750" spans="1:21" ht="16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</row>
    <row r="751" spans="1:21" ht="16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</row>
    <row r="752" spans="1:21" ht="16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</row>
    <row r="753" spans="1:21" ht="16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</row>
    <row r="754" spans="1:21" ht="16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</row>
    <row r="755" spans="1:21" ht="16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</row>
    <row r="756" spans="1:21" ht="16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</row>
    <row r="757" spans="1:21" ht="16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</row>
    <row r="758" spans="1:21" ht="16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</row>
    <row r="759" spans="1:21" ht="16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</row>
    <row r="760" spans="1:21" ht="16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</row>
    <row r="761" spans="1:21" ht="16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</row>
    <row r="762" spans="1:21" ht="16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</row>
    <row r="763" spans="1:21" ht="16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</row>
    <row r="764" spans="1:21" ht="16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</row>
    <row r="765" spans="1:21" ht="16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</row>
    <row r="766" spans="1:21" ht="16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</row>
    <row r="767" spans="1:21" ht="16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</row>
    <row r="768" spans="1:21" ht="16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</row>
    <row r="769" spans="1:21" ht="16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</row>
    <row r="770" spans="1:21" ht="16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</row>
    <row r="771" spans="1:21" ht="16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</row>
    <row r="772" spans="1:21" ht="16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</row>
    <row r="773" spans="1:21" ht="16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</row>
    <row r="774" spans="1:21" ht="16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</row>
    <row r="775" spans="1:21" ht="16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</row>
    <row r="776" spans="1:21" ht="16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</row>
    <row r="777" spans="1:21" ht="16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</row>
    <row r="778" spans="1:21" ht="16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</row>
    <row r="779" spans="1:21" ht="16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</row>
    <row r="780" spans="1:21" ht="16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</row>
    <row r="781" spans="1:21" ht="16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</row>
    <row r="782" spans="1:21" ht="16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</row>
    <row r="783" spans="1:21" ht="16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</row>
    <row r="784" spans="1:21" ht="16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</row>
    <row r="785" spans="1:21" ht="16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</row>
    <row r="786" spans="1:21" ht="16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</row>
    <row r="787" spans="1:21" ht="16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</row>
    <row r="788" spans="1:21" ht="16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</row>
    <row r="789" spans="1:21" ht="16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</row>
    <row r="790" spans="1:21" ht="16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</row>
    <row r="791" spans="1:21" ht="16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</row>
    <row r="792" spans="1:21" ht="16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</row>
    <row r="793" spans="1:21" ht="16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</row>
    <row r="794" spans="1:21" ht="16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</row>
    <row r="795" spans="1:21" ht="16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</row>
    <row r="796" spans="1:21" ht="16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</row>
    <row r="797" spans="1:21" ht="16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</row>
    <row r="798" spans="1:21" ht="16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</row>
    <row r="799" spans="1:21" ht="16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</row>
    <row r="800" spans="1:21" ht="16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</row>
    <row r="801" spans="1:21" ht="16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</row>
    <row r="802" spans="1:21" ht="16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</row>
    <row r="803" spans="1:21" ht="16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</row>
    <row r="804" spans="1:21" ht="16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</row>
    <row r="805" spans="1:21" ht="16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</row>
    <row r="806" spans="1:21" ht="16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</row>
    <row r="807" spans="1:21" ht="16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</row>
    <row r="808" spans="1:21" ht="16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</row>
    <row r="809" spans="1:21" ht="16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</row>
    <row r="810" spans="1:21" ht="16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</row>
    <row r="811" spans="1:21" ht="16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</row>
    <row r="812" spans="1:21" ht="16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</row>
    <row r="813" spans="1:21" ht="16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</row>
    <row r="814" spans="1:21" ht="16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</row>
    <row r="815" spans="1:21" ht="16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</row>
    <row r="816" spans="1:21" ht="16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</row>
    <row r="817" spans="1:21" ht="16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</row>
    <row r="818" spans="1:21" ht="16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</row>
    <row r="819" spans="1:21" ht="16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</row>
    <row r="820" spans="1:21" ht="16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</row>
    <row r="821" spans="1:21" ht="16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</row>
    <row r="822" spans="1:21" ht="16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</row>
    <row r="823" spans="1:21" ht="16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</row>
    <row r="824" spans="1:21" ht="16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</row>
    <row r="825" spans="1:21" ht="16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</row>
    <row r="826" spans="1:21" ht="16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</row>
    <row r="827" spans="1:21" ht="16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</row>
    <row r="828" spans="1:21" ht="16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</row>
    <row r="829" spans="1:21" ht="16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</row>
    <row r="830" spans="1:21" ht="16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</row>
    <row r="831" spans="1:21" ht="16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</row>
    <row r="832" spans="1:21" ht="16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</row>
    <row r="833" spans="1:21" ht="16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</row>
    <row r="834" spans="1:21" ht="16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</row>
    <row r="835" spans="1:21" ht="16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</row>
    <row r="836" spans="1:21" ht="16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</row>
    <row r="837" spans="1:21" ht="16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</row>
    <row r="838" spans="1:21" ht="16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</row>
    <row r="839" spans="1:21" ht="16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</row>
    <row r="840" spans="1:21" ht="16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</row>
    <row r="841" spans="1:21" ht="16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</row>
    <row r="842" spans="1:21" ht="16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</row>
    <row r="843" spans="1:21" ht="16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</row>
    <row r="844" spans="1:21" ht="16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</row>
    <row r="845" spans="1:21" ht="16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</row>
    <row r="846" spans="1:21" ht="16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</row>
    <row r="847" spans="1:21" ht="16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</row>
    <row r="848" spans="1:21" ht="16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</row>
    <row r="849" spans="1:21" ht="16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</row>
    <row r="850" spans="1:21" ht="16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</row>
    <row r="851" spans="1:21" ht="16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</row>
    <row r="852" spans="1:21" ht="16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</row>
    <row r="853" spans="1:21" ht="16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</row>
    <row r="854" spans="1:21" ht="16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</row>
    <row r="855" spans="1:21" ht="16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</row>
    <row r="856" spans="1:21" ht="16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</row>
    <row r="857" spans="1:21" ht="16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</row>
    <row r="858" spans="1:21" ht="16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</row>
    <row r="859" spans="1:21" ht="16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</row>
    <row r="860" spans="1:21" ht="16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</row>
    <row r="861" spans="1:21" ht="16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</row>
    <row r="862" spans="1:21" ht="16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</row>
    <row r="863" spans="1:21" ht="16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</row>
    <row r="864" spans="1:21" ht="16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</row>
    <row r="865" spans="1:21" ht="16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</row>
    <row r="866" spans="1:21" ht="16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</row>
    <row r="867" spans="1:21" ht="16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</row>
    <row r="868" spans="1:21" ht="16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</row>
    <row r="869" spans="1:21" ht="16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</row>
    <row r="870" spans="1:21" ht="16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</row>
    <row r="871" spans="1:21" ht="16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</row>
    <row r="872" spans="1:21" ht="16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</row>
    <row r="873" spans="1:21" ht="16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</row>
    <row r="874" spans="1:21" ht="16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</row>
    <row r="875" spans="1:21" ht="16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</row>
    <row r="876" spans="1:21" ht="16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</row>
    <row r="877" spans="1:21" ht="16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</row>
    <row r="878" spans="1:21" ht="16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</row>
    <row r="879" spans="1:21" ht="16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</row>
    <row r="880" spans="1:21" ht="16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</row>
    <row r="881" spans="1:21" ht="16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</row>
    <row r="882" spans="1:21" ht="16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</row>
    <row r="883" spans="1:21" ht="16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</row>
    <row r="884" spans="1:21" ht="16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</row>
    <row r="885" spans="1:21" ht="16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</row>
    <row r="886" spans="1:21" ht="16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</row>
    <row r="887" spans="1:21" ht="16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</row>
    <row r="888" spans="1:21" ht="16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</row>
    <row r="889" spans="1:21" ht="16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</row>
    <row r="890" spans="1:21" ht="16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</row>
    <row r="891" spans="1:21" ht="16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</row>
    <row r="892" spans="1:21" ht="16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</row>
    <row r="893" spans="1:21" ht="16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</row>
    <row r="894" spans="1:21" ht="16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</row>
    <row r="895" spans="1:21" ht="16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</row>
    <row r="896" spans="1:21" ht="16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</row>
    <row r="897" spans="1:21" ht="16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</row>
    <row r="898" spans="1:21" ht="16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</row>
    <row r="899" spans="1:21" ht="16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</row>
    <row r="900" spans="1:21" ht="16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</row>
    <row r="901" spans="1:21" ht="16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</row>
    <row r="902" spans="1:21" ht="16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</row>
    <row r="903" spans="1:21" ht="16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</row>
    <row r="904" spans="1:21" ht="16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</row>
    <row r="905" spans="1:21" ht="16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</row>
    <row r="906" spans="1:21" ht="16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</row>
    <row r="907" spans="1:21" ht="16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</row>
    <row r="908" spans="1:21" ht="16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</row>
    <row r="909" spans="1:21" ht="16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</row>
    <row r="910" spans="1:21" ht="16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</row>
    <row r="911" spans="1:21" ht="16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</row>
    <row r="912" spans="1:21" ht="16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</row>
    <row r="913" spans="1:21" ht="16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</row>
    <row r="914" spans="1:21" ht="16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</row>
    <row r="915" spans="1:21" ht="16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</row>
    <row r="916" spans="1:21" ht="16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</row>
    <row r="917" spans="1:21" ht="16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</row>
    <row r="918" spans="1:21" ht="16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</row>
    <row r="919" spans="1:21" ht="16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</row>
    <row r="920" spans="1:21" ht="16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</row>
    <row r="921" spans="1:21" ht="16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</row>
    <row r="922" spans="1:21" ht="16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</row>
    <row r="923" spans="1:21" ht="16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</row>
    <row r="924" spans="1:21" ht="16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</row>
    <row r="925" spans="1:21" ht="16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</row>
    <row r="926" spans="1:21" ht="16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</row>
    <row r="927" spans="1:21" ht="16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</row>
    <row r="928" spans="1:21" ht="16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</row>
    <row r="929" spans="1:21" ht="16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</row>
    <row r="930" spans="1:21" ht="16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</row>
    <row r="931" spans="1:21" ht="16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</row>
    <row r="932" spans="1:21" ht="16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</row>
    <row r="933" spans="1:21" ht="16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</row>
    <row r="934" spans="1:21" ht="16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</row>
    <row r="935" spans="1:21" ht="16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</row>
    <row r="936" spans="1:21" ht="16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</row>
    <row r="937" spans="1:21" ht="16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</row>
    <row r="938" spans="1:21" ht="16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</row>
    <row r="939" spans="1:21" ht="16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</row>
    <row r="940" spans="1:21" ht="16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</row>
    <row r="941" spans="1:21" ht="16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</row>
    <row r="942" spans="1:21" ht="16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</row>
    <row r="943" spans="1:21" ht="16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</row>
    <row r="944" spans="1:21" ht="16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</row>
    <row r="945" spans="1:21" ht="16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</row>
    <row r="946" spans="1:21" ht="16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</row>
    <row r="947" spans="1:21" ht="16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</row>
    <row r="948" spans="1:21" ht="16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</row>
    <row r="949" spans="1:21" ht="16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</row>
    <row r="950" spans="1:21" ht="16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</row>
    <row r="951" spans="1:21" ht="16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</row>
    <row r="952" spans="1:21" ht="16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</row>
    <row r="953" spans="1:21" ht="16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</row>
    <row r="954" spans="1:21" ht="16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</row>
    <row r="955" spans="1:21" ht="16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</row>
    <row r="956" spans="1:21" ht="16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</row>
    <row r="957" spans="1:21" ht="16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</row>
    <row r="958" spans="1:21" ht="16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</row>
    <row r="959" spans="1:21" ht="16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</row>
    <row r="960" spans="1:21" ht="16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</row>
    <row r="961" spans="1:21" ht="16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</row>
    <row r="962" spans="1:21" ht="16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</row>
    <row r="963" spans="1:21" ht="16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</row>
    <row r="964" spans="1:21" ht="16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</row>
    <row r="965" spans="1:21" ht="16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</row>
    <row r="966" spans="1:21" ht="16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</row>
    <row r="967" spans="1:21" ht="16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</row>
    <row r="968" spans="1:21" ht="16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</row>
    <row r="969" spans="1:21" ht="16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</row>
    <row r="970" spans="1:21" ht="16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</row>
    <row r="971" spans="1:21" ht="16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</row>
    <row r="972" spans="1:21" ht="16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</row>
    <row r="973" spans="1:21" ht="16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</row>
    <row r="974" spans="1:21" ht="16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</row>
    <row r="975" spans="1:21" ht="16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</row>
    <row r="976" spans="1:21" ht="16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</row>
    <row r="977" spans="1:21" ht="16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</row>
    <row r="978" spans="1:21" ht="16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</row>
    <row r="979" spans="1:21" ht="16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</row>
    <row r="980" spans="1:21" ht="16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</row>
    <row r="981" spans="1:21" ht="16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</row>
    <row r="982" spans="1:21" ht="16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</row>
    <row r="983" spans="1:21" ht="16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</row>
    <row r="984" spans="1:21" ht="16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</row>
    <row r="985" spans="1:21" ht="16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</row>
    <row r="986" spans="1:21" ht="16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</row>
    <row r="987" spans="1:21" ht="16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</row>
    <row r="988" spans="1:21" ht="16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</row>
    <row r="989" spans="1:21" ht="16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</row>
    <row r="990" spans="1:21" ht="16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</row>
    <row r="991" spans="1:21" ht="16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</row>
    <row r="992" spans="1:21" ht="16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</row>
    <row r="993" spans="1:21" ht="16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</row>
    <row r="994" spans="1:21" ht="16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</row>
    <row r="995" spans="1:21" ht="16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</row>
    <row r="996" spans="1:21" ht="16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</row>
    <row r="997" spans="1:21" ht="16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</row>
    <row r="998" spans="1:21" ht="16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</row>
    <row r="999" spans="1:21" ht="16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</row>
    <row r="1000" spans="1:21" ht="16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</row>
    <row r="1001" spans="1:21" ht="16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</row>
    <row r="1002" spans="1:21" ht="16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</row>
    <row r="1003" spans="1:21" ht="16" x14ac:dyDescent="0.2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</row>
    <row r="1004" spans="1:21" ht="16" x14ac:dyDescent="0.2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</row>
    <row r="1005" spans="1:21" ht="16" x14ac:dyDescent="0.2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</row>
    <row r="1006" spans="1:21" ht="16" x14ac:dyDescent="0.2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</row>
    <row r="1007" spans="1:21" ht="16" x14ac:dyDescent="0.2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</row>
    <row r="1008" spans="1:21" ht="16" x14ac:dyDescent="0.2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</row>
  </sheetData>
  <mergeCells count="6">
    <mergeCell ref="A17:E17"/>
    <mergeCell ref="A9:B9"/>
    <mergeCell ref="A2:D3"/>
    <mergeCell ref="A1:E1"/>
    <mergeCell ref="A7:E7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ΑΣΚΗΣΗ 1</vt:lpstr>
      <vt:lpstr>ΑΣΚΗΣΗ 2</vt:lpstr>
      <vt:lpstr>ΑΣΚΗΣΗ 3</vt:lpstr>
      <vt:lpstr>ΑΣΚΗΣΗ 4</vt:lpstr>
      <vt:lpstr>ΑΣΚΗΣΗ 5</vt:lpstr>
      <vt:lpstr>ΑΣΚΗΣΗ 6</vt:lpstr>
      <vt:lpstr>ΑΣΚΗΣΗ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LIAPIS KONSTANTINOS</cp:lastModifiedBy>
  <dcterms:created xsi:type="dcterms:W3CDTF">2025-01-17T08:07:55Z</dcterms:created>
  <dcterms:modified xsi:type="dcterms:W3CDTF">2025-04-29T15:48:29Z</dcterms:modified>
</cp:coreProperties>
</file>